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500" windowWidth="24740" windowHeight="14860" activeTab="0"/>
  </bookViews>
  <sheets>
    <sheet name="注文フォーム" sheetId="1" r:id="rId1"/>
    <sheet name="記入例" sheetId="2" r:id="rId2"/>
    <sheet name="商品一覧" sheetId="3" r:id="rId3"/>
  </sheets>
  <definedNames>
    <definedName name="◆のし">'商品一覧'!$A$21:$A$32</definedName>
    <definedName name="のし">'商品一覧'!$A$21:$A$32</definedName>
    <definedName name="商品一覧">'商品一覧'!$B$3:$E$17</definedName>
    <definedName name="商品名リスト">'商品一覧'!$B$3:$B$17</definedName>
  </definedNames>
  <calcPr fullCalcOnLoad="1"/>
</workbook>
</file>

<file path=xl/sharedStrings.xml><?xml version="1.0" encoding="utf-8"?>
<sst xmlns="http://schemas.openxmlformats.org/spreadsheetml/2006/main" count="171" uniqueCount="105">
  <si>
    <t>◆法人様用一括ご注文フォーム◆</t>
  </si>
  <si>
    <t>kanasago.base@gmail.com</t>
  </si>
  <si>
    <t>◆ご依頼主様</t>
  </si>
  <si>
    <t>お名前</t>
  </si>
  <si>
    <t>〒</t>
  </si>
  <si>
    <t>ご住所</t>
  </si>
  <si>
    <t>TEL</t>
  </si>
  <si>
    <t>商品名</t>
  </si>
  <si>
    <t>数量</t>
  </si>
  <si>
    <t>配達希望日</t>
  </si>
  <si>
    <t>No.</t>
  </si>
  <si>
    <t>のし</t>
  </si>
  <si>
    <t>特記事項</t>
  </si>
  <si>
    <t>◆お届け先様</t>
  </si>
  <si>
    <t>様</t>
  </si>
  <si>
    <t>発注日</t>
  </si>
  <si>
    <t>商品名</t>
  </si>
  <si>
    <t>商品番号</t>
  </si>
  <si>
    <t>定価</t>
  </si>
  <si>
    <t>金砂郷バラエティセット</t>
  </si>
  <si>
    <t>割引価格</t>
  </si>
  <si>
    <t>大口割引</t>
  </si>
  <si>
    <t>金砂郷セレクト</t>
  </si>
  <si>
    <t>金砂郷特選６個入り</t>
  </si>
  <si>
    <t>金砂郷特選12個入り</t>
  </si>
  <si>
    <t>粢（しとぎ）６袋入り</t>
  </si>
  <si>
    <t>粢納豆小粒６袋入り</t>
  </si>
  <si>
    <t>粢金ごま油えごま油６袋入り</t>
  </si>
  <si>
    <t>おいしい北海道ミニ３</t>
  </si>
  <si>
    <t>おいしい麦入り納豆</t>
  </si>
  <si>
    <t>豆乃香　雪静</t>
  </si>
  <si>
    <t>常陸野和っふる10個入り</t>
  </si>
  <si>
    <t>パリントウわさび味</t>
  </si>
  <si>
    <t>パリントウうすしお味</t>
  </si>
  <si>
    <t>パリントウとうがらし味</t>
  </si>
  <si>
    <t>パリントウカレー味</t>
  </si>
  <si>
    <t>単価（税込）</t>
  </si>
  <si>
    <t>金額（税込）</t>
  </si>
  <si>
    <t>下記の必要事項にご入力の上、メールにてご送信くださいませ。</t>
  </si>
  <si>
    <t>◆取扱い商品一覧◆</t>
  </si>
  <si>
    <t>※10件以上のご注文の方にはお歳暮割引価格よりさらに５％引きの大口割引価格にてご提供いたします。</t>
  </si>
  <si>
    <t>お振込確認後に配送手配を致しますので、配達希望日に添えない場合もございます。予めご了承くださいませ。</t>
  </si>
  <si>
    <t>↓商品はプルダウンから選択</t>
  </si>
  <si>
    <t>↓配送日は１週間以降です</t>
  </si>
  <si>
    <t>※別途送料が掛かります。ご請求金額は改めてご連絡致します。</t>
  </si>
  <si>
    <t>合　計</t>
  </si>
  <si>
    <t>↓同じお届け先に複数の商品を送られる場合は２行目以降は省略可</t>
  </si>
  <si>
    <t>午前中</t>
  </si>
  <si>
    <t>14時ー16時</t>
  </si>
  <si>
    <t>16時ー18時</t>
  </si>
  <si>
    <t>18時ー20時</t>
  </si>
  <si>
    <t>19時ー21時</t>
  </si>
  <si>
    <t>※配達時間をご指定の場合は、</t>
  </si>
  <si>
    <t>↓送り主様が、ご依頼主様と異なる場合は下記にご入力ください。</t>
  </si>
  <si>
    <t>下記の時間帯を配達希望日の後にご入力ください。</t>
  </si>
  <si>
    <t>↓領収書ご希望の方は宛名をご入力ください。</t>
  </si>
  <si>
    <t>金砂郷　太郎</t>
  </si>
  <si>
    <t>313-0113</t>
  </si>
  <si>
    <t>茨城県常陸太田市高柿町1183-1</t>
  </si>
  <si>
    <t>0294-76-0710</t>
  </si>
  <si>
    <t>金砂郷食品株式会社</t>
  </si>
  <si>
    <t>金砂郷　花子</t>
  </si>
  <si>
    <t>313-0125</t>
  </si>
  <si>
    <t>茨城県常陸太田市大里町4137</t>
  </si>
  <si>
    <t>0294-76-3333</t>
  </si>
  <si>
    <t>金砂郷バラエティセット</t>
  </si>
  <si>
    <t>お歳暮</t>
  </si>
  <si>
    <t>金砂郷　二郎</t>
  </si>
  <si>
    <t>茨城県常陸太田市大里町9999</t>
  </si>
  <si>
    <t>0294-76-1471</t>
  </si>
  <si>
    <t>2022/10/29 19時ー21時</t>
  </si>
  <si>
    <t>金砂郷　三郎</t>
  </si>
  <si>
    <t>茨城県常陸太田市高柿町9999</t>
  </si>
  <si>
    <t>0294-76-0722</t>
  </si>
  <si>
    <t>お歳暮</t>
  </si>
  <si>
    <t>茨城県常陸太田市大里町4137</t>
  </si>
  <si>
    <t>◆法人様用一括ご注文フォーム◆（記入例）</t>
  </si>
  <si>
    <t>１配送先への送料（最大120サイズ）は「地域別設定」表をご参照ください。120サイズを超えると追加の送料が掛かります。</t>
  </si>
  <si>
    <t>（参考までに120サイズは、粢８箱分、北海道・麦入り・ギフトセット４箱分が目安です。）</t>
  </si>
  <si>
    <t>１）</t>
  </si>
  <si>
    <t>２）</t>
  </si>
  <si>
    <t>３）</t>
  </si>
  <si>
    <t>４）</t>
  </si>
  <si>
    <t>５）</t>
  </si>
  <si>
    <t>６）</t>
  </si>
  <si>
    <t>１）</t>
  </si>
  <si>
    <t>２）</t>
  </si>
  <si>
    <t>３）</t>
  </si>
  <si>
    <t>４）</t>
  </si>
  <si>
    <t>５）</t>
  </si>
  <si>
    <t>◆のし</t>
  </si>
  <si>
    <t>粗品</t>
  </si>
  <si>
    <t>お年賀</t>
  </si>
  <si>
    <t>内祝</t>
  </si>
  <si>
    <t>寸志</t>
  </si>
  <si>
    <t>寿</t>
  </si>
  <si>
    <t>御礼</t>
  </si>
  <si>
    <t>お祝</t>
  </si>
  <si>
    <t>志</t>
  </si>
  <si>
    <t>御仏前</t>
  </si>
  <si>
    <t>御霊前</t>
  </si>
  <si>
    <t>配送先が10件以上のご注文の方には、さらに５％の大口割引価格にてご提供いたします。（ご請求時に改めて割引後の明細をお送りいたします）</t>
  </si>
  <si>
    <t>配送先が10件以上のご注文の方には、さらに５％の大口割引価格にてご提供いたします。（ご請求時に改めて割引後の明細をお送りいたします）</t>
  </si>
  <si>
    <t>配達日は、発注日よりおおむね１週間から10日後を予定しております。</t>
  </si>
  <si>
    <t>ご請求金額は、金額合計・送料を計算して改めてご連絡いたします。指定の口座にお振込ください。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</si>
</sst>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[$-411]yyyy&quot;年&quot;m&quot;月&quot;d&quot;日&quot;\ dddd"/>
  </numFmts>
  <fonts count="49">
    <font>
      <sz val="12"/>
      <color theme="1"/>
      <name val="Calibri"/>
      <family val="0"/>
    </font>
    <font>
      <sz val="12"/>
      <color indexed="8"/>
      <name val="游ゴシック"/>
      <family val="0"/>
    </font>
    <font>
      <sz val="6"/>
      <name val="游ゴシック"/>
      <family val="0"/>
    </font>
    <font>
      <sz val="12"/>
      <color indexed="9"/>
      <name val="游ゴシック"/>
      <family val="0"/>
    </font>
    <font>
      <sz val="18"/>
      <color indexed="54"/>
      <name val="游ゴシック Light"/>
      <family val="0"/>
    </font>
    <font>
      <b/>
      <sz val="12"/>
      <color indexed="9"/>
      <name val="游ゴシック"/>
      <family val="0"/>
    </font>
    <font>
      <sz val="12"/>
      <color indexed="60"/>
      <name val="游ゴシック"/>
      <family val="0"/>
    </font>
    <font>
      <u val="single"/>
      <sz val="12"/>
      <color indexed="30"/>
      <name val="游ゴシック"/>
      <family val="0"/>
    </font>
    <font>
      <sz val="12"/>
      <color indexed="52"/>
      <name val="游ゴシック"/>
      <family val="0"/>
    </font>
    <font>
      <sz val="12"/>
      <color indexed="20"/>
      <name val="游ゴシック"/>
      <family val="0"/>
    </font>
    <font>
      <b/>
      <sz val="12"/>
      <color indexed="52"/>
      <name val="游ゴシック"/>
      <family val="0"/>
    </font>
    <font>
      <sz val="12"/>
      <color indexed="10"/>
      <name val="游ゴシック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b/>
      <sz val="12"/>
      <color indexed="8"/>
      <name val="游ゴシック"/>
      <family val="0"/>
    </font>
    <font>
      <b/>
      <sz val="12"/>
      <color indexed="63"/>
      <name val="游ゴシック"/>
      <family val="0"/>
    </font>
    <font>
      <i/>
      <sz val="12"/>
      <color indexed="23"/>
      <name val="游ゴシック"/>
      <family val="0"/>
    </font>
    <font>
      <sz val="12"/>
      <color indexed="62"/>
      <name val="游ゴシック"/>
      <family val="0"/>
    </font>
    <font>
      <u val="single"/>
      <sz val="12"/>
      <color indexed="25"/>
      <name val="游ゴシック"/>
      <family val="0"/>
    </font>
    <font>
      <sz val="12"/>
      <color indexed="17"/>
      <name val="游ゴシック"/>
      <family val="0"/>
    </font>
    <font>
      <sz val="14"/>
      <color indexed="8"/>
      <name val="游ゴシック"/>
      <family val="0"/>
    </font>
    <font>
      <u val="single"/>
      <sz val="14"/>
      <color indexed="30"/>
      <name val="游ゴシック"/>
      <family val="0"/>
    </font>
    <font>
      <b/>
      <sz val="14"/>
      <color indexed="8"/>
      <name val="游ゴシック"/>
      <family val="0"/>
    </font>
    <font>
      <sz val="14"/>
      <color indexed="10"/>
      <name val="游ゴシック"/>
      <family val="0"/>
    </font>
    <font>
      <b/>
      <sz val="14"/>
      <color indexed="10"/>
      <name val="游ゴシック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u val="single"/>
      <sz val="12"/>
      <color theme="1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Calibri"/>
      <family val="0"/>
    </font>
    <font>
      <sz val="12"/>
      <color rgb="FF006100"/>
      <name val="Calibri"/>
      <family val="0"/>
    </font>
    <font>
      <sz val="14"/>
      <color theme="1"/>
      <name val="Calibri"/>
      <family val="0"/>
    </font>
    <font>
      <u val="single"/>
      <sz val="14"/>
      <color theme="10"/>
      <name val="Calibri"/>
      <family val="0"/>
    </font>
    <font>
      <b/>
      <sz val="14"/>
      <color theme="1"/>
      <name val="Calibri"/>
      <family val="0"/>
    </font>
    <font>
      <sz val="14"/>
      <color rgb="FFFF0000"/>
      <name val="Calibri"/>
      <family val="0"/>
    </font>
    <font>
      <b/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double"/>
      <right style="double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43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176" fontId="44" fillId="0" borderId="15" xfId="0" applyNumberFormat="1" applyFont="1" applyBorder="1" applyAlignment="1">
      <alignment vertical="center"/>
    </xf>
    <xf numFmtId="177" fontId="44" fillId="0" borderId="15" xfId="0" applyNumberFormat="1" applyFont="1" applyBorder="1" applyAlignment="1">
      <alignment vertical="center"/>
    </xf>
    <xf numFmtId="176" fontId="44" fillId="0" borderId="16" xfId="0" applyNumberFormat="1" applyFont="1" applyBorder="1" applyAlignment="1">
      <alignment vertical="center"/>
    </xf>
    <xf numFmtId="177" fontId="44" fillId="0" borderId="16" xfId="0" applyNumberFormat="1" applyFont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7" fontId="44" fillId="0" borderId="13" xfId="0" applyNumberFormat="1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177" fontId="44" fillId="0" borderId="10" xfId="0" applyNumberFormat="1" applyFont="1" applyBorder="1" applyAlignment="1">
      <alignment vertical="center"/>
    </xf>
    <xf numFmtId="176" fontId="44" fillId="0" borderId="18" xfId="0" applyNumberFormat="1" applyFont="1" applyBorder="1" applyAlignment="1">
      <alignment vertical="center"/>
    </xf>
    <xf numFmtId="177" fontId="44" fillId="0" borderId="18" xfId="0" applyNumberFormat="1" applyFont="1" applyBorder="1" applyAlignment="1">
      <alignment vertical="center"/>
    </xf>
    <xf numFmtId="0" fontId="44" fillId="33" borderId="19" xfId="0" applyFont="1" applyFill="1" applyBorder="1" applyAlignment="1">
      <alignment vertical="center"/>
    </xf>
    <xf numFmtId="0" fontId="44" fillId="18" borderId="20" xfId="0" applyFont="1" applyFill="1" applyBorder="1" applyAlignment="1">
      <alignment vertical="center"/>
    </xf>
    <xf numFmtId="0" fontId="44" fillId="18" borderId="21" xfId="0" applyFont="1" applyFill="1" applyBorder="1" applyAlignment="1">
      <alignment vertical="center"/>
    </xf>
    <xf numFmtId="0" fontId="44" fillId="18" borderId="13" xfId="0" applyFont="1" applyFill="1" applyBorder="1" applyAlignment="1">
      <alignment vertical="center"/>
    </xf>
    <xf numFmtId="176" fontId="44" fillId="18" borderId="13" xfId="0" applyNumberFormat="1" applyFont="1" applyFill="1" applyBorder="1" applyAlignment="1">
      <alignment vertical="center"/>
    </xf>
    <xf numFmtId="0" fontId="44" fillId="18" borderId="22" xfId="0" applyFont="1" applyFill="1" applyBorder="1" applyAlignment="1">
      <alignment vertical="center"/>
    </xf>
    <xf numFmtId="0" fontId="44" fillId="18" borderId="23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12" xfId="0" applyFont="1" applyBorder="1" applyAlignment="1" applyProtection="1">
      <alignment vertical="center"/>
      <protection locked="0"/>
    </xf>
    <xf numFmtId="0" fontId="44" fillId="0" borderId="18" xfId="0" applyFont="1" applyBorder="1" applyAlignment="1" applyProtection="1">
      <alignment vertical="center"/>
      <protection locked="0"/>
    </xf>
    <xf numFmtId="0" fontId="44" fillId="0" borderId="26" xfId="0" applyFont="1" applyBorder="1" applyAlignment="1" applyProtection="1">
      <alignment vertical="center"/>
      <protection locked="0"/>
    </xf>
    <xf numFmtId="14" fontId="44" fillId="0" borderId="27" xfId="0" applyNumberFormat="1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28" xfId="0" applyFont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vertical="center"/>
      <protection locked="0"/>
    </xf>
    <xf numFmtId="0" fontId="44" fillId="0" borderId="29" xfId="0" applyFont="1" applyBorder="1" applyAlignment="1" applyProtection="1">
      <alignment vertical="center"/>
      <protection locked="0"/>
    </xf>
    <xf numFmtId="0" fontId="44" fillId="0" borderId="13" xfId="0" applyFont="1" applyBorder="1" applyAlignment="1" applyProtection="1">
      <alignment vertical="center"/>
      <protection locked="0"/>
    </xf>
    <xf numFmtId="0" fontId="44" fillId="0" borderId="19" xfId="0" applyFont="1" applyBorder="1" applyAlignment="1" applyProtection="1">
      <alignment vertical="center"/>
      <protection locked="0"/>
    </xf>
    <xf numFmtId="0" fontId="44" fillId="0" borderId="30" xfId="0" applyFont="1" applyBorder="1" applyAlignment="1" applyProtection="1">
      <alignment vertical="center"/>
      <protection locked="0"/>
    </xf>
    <xf numFmtId="0" fontId="44" fillId="0" borderId="16" xfId="0" applyFont="1" applyBorder="1" applyAlignment="1" applyProtection="1">
      <alignment vertical="center"/>
      <protection locked="0"/>
    </xf>
    <xf numFmtId="0" fontId="44" fillId="0" borderId="31" xfId="0" applyFont="1" applyBorder="1" applyAlignment="1" applyProtection="1">
      <alignment vertical="center"/>
      <protection locked="0"/>
    </xf>
    <xf numFmtId="0" fontId="44" fillId="0" borderId="32" xfId="0" applyFont="1" applyBorder="1" applyAlignment="1" applyProtection="1">
      <alignment vertical="center"/>
      <protection locked="0"/>
    </xf>
    <xf numFmtId="14" fontId="44" fillId="0" borderId="33" xfId="0" applyNumberFormat="1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4" fillId="0" borderId="35" xfId="0" applyFont="1" applyBorder="1" applyAlignment="1" applyProtection="1">
      <alignment vertical="center"/>
      <protection locked="0"/>
    </xf>
    <xf numFmtId="0" fontId="44" fillId="0" borderId="36" xfId="0" applyFont="1" applyBorder="1" applyAlignment="1" applyProtection="1">
      <alignment vertical="center"/>
      <protection locked="0"/>
    </xf>
    <xf numFmtId="14" fontId="44" fillId="0" borderId="37" xfId="0" applyNumberFormat="1" applyFont="1" applyBorder="1" applyAlignment="1" applyProtection="1">
      <alignment vertical="center"/>
      <protection locked="0"/>
    </xf>
    <xf numFmtId="0" fontId="44" fillId="0" borderId="38" xfId="0" applyFont="1" applyBorder="1" applyAlignment="1" applyProtection="1">
      <alignment vertical="center"/>
      <protection locked="0"/>
    </xf>
    <xf numFmtId="0" fontId="44" fillId="0" borderId="39" xfId="0" applyFont="1" applyBorder="1" applyAlignment="1" applyProtection="1">
      <alignment vertical="center"/>
      <protection locked="0"/>
    </xf>
    <xf numFmtId="0" fontId="44" fillId="0" borderId="22" xfId="0" applyFont="1" applyBorder="1" applyAlignment="1" applyProtection="1">
      <alignment vertical="center"/>
      <protection locked="0"/>
    </xf>
    <xf numFmtId="14" fontId="44" fillId="0" borderId="23" xfId="0" applyNumberFormat="1" applyFont="1" applyBorder="1" applyAlignment="1" applyProtection="1">
      <alignment vertical="center"/>
      <protection locked="0"/>
    </xf>
    <xf numFmtId="0" fontId="44" fillId="0" borderId="21" xfId="0" applyFont="1" applyBorder="1" applyAlignment="1" applyProtection="1">
      <alignment vertical="center"/>
      <protection locked="0"/>
    </xf>
    <xf numFmtId="0" fontId="44" fillId="0" borderId="14" xfId="0" applyFont="1" applyBorder="1" applyAlignment="1" applyProtection="1">
      <alignment vertical="center"/>
      <protection locked="0"/>
    </xf>
    <xf numFmtId="0" fontId="44" fillId="0" borderId="40" xfId="0" applyFont="1" applyBorder="1" applyAlignment="1" applyProtection="1">
      <alignment vertical="center"/>
      <protection locked="0"/>
    </xf>
    <xf numFmtId="14" fontId="44" fillId="0" borderId="41" xfId="0" applyNumberFormat="1" applyFont="1" applyBorder="1" applyAlignment="1" applyProtection="1">
      <alignment vertical="center"/>
      <protection locked="0"/>
    </xf>
    <xf numFmtId="0" fontId="44" fillId="0" borderId="42" xfId="0" applyFont="1" applyBorder="1" applyAlignment="1" applyProtection="1">
      <alignment vertical="center"/>
      <protection locked="0"/>
    </xf>
    <xf numFmtId="0" fontId="44" fillId="0" borderId="43" xfId="0" applyFont="1" applyBorder="1" applyAlignment="1" applyProtection="1">
      <alignment vertical="center"/>
      <protection locked="0"/>
    </xf>
    <xf numFmtId="14" fontId="44" fillId="0" borderId="44" xfId="0" applyNumberFormat="1" applyFont="1" applyBorder="1" applyAlignment="1" applyProtection="1">
      <alignment vertical="center"/>
      <protection locked="0"/>
    </xf>
    <xf numFmtId="0" fontId="44" fillId="0" borderId="45" xfId="0" applyFont="1" applyBorder="1" applyAlignment="1" applyProtection="1">
      <alignment vertical="center"/>
      <protection locked="0"/>
    </xf>
    <xf numFmtId="0" fontId="44" fillId="0" borderId="46" xfId="0" applyFont="1" applyBorder="1" applyAlignment="1" applyProtection="1">
      <alignment vertical="center"/>
      <protection locked="0"/>
    </xf>
    <xf numFmtId="0" fontId="44" fillId="0" borderId="47" xfId="0" applyFont="1" applyBorder="1" applyAlignment="1" applyProtection="1">
      <alignment vertical="center"/>
      <protection locked="0"/>
    </xf>
    <xf numFmtId="0" fontId="44" fillId="0" borderId="48" xfId="0" applyFont="1" applyBorder="1" applyAlignment="1" applyProtection="1">
      <alignment vertical="center"/>
      <protection locked="0"/>
    </xf>
    <xf numFmtId="0" fontId="44" fillId="0" borderId="20" xfId="0" applyFont="1" applyBorder="1" applyAlignment="1" applyProtection="1">
      <alignment vertical="center"/>
      <protection locked="0"/>
    </xf>
    <xf numFmtId="0" fontId="44" fillId="0" borderId="49" xfId="0" applyFont="1" applyBorder="1" applyAlignment="1" applyProtection="1">
      <alignment vertical="center"/>
      <protection locked="0"/>
    </xf>
    <xf numFmtId="0" fontId="44" fillId="0" borderId="50" xfId="0" applyFont="1" applyBorder="1" applyAlignment="1" applyProtection="1">
      <alignment vertical="center"/>
      <protection locked="0"/>
    </xf>
    <xf numFmtId="0" fontId="44" fillId="0" borderId="0" xfId="0" applyFont="1" applyBorder="1" applyAlignment="1">
      <alignment vertical="center"/>
    </xf>
    <xf numFmtId="14" fontId="44" fillId="0" borderId="0" xfId="0" applyNumberFormat="1" applyFont="1" applyBorder="1" applyAlignment="1" applyProtection="1">
      <alignment vertical="center"/>
      <protection locked="0"/>
    </xf>
    <xf numFmtId="0" fontId="44" fillId="12" borderId="51" xfId="0" applyFont="1" applyFill="1" applyBorder="1" applyAlignment="1">
      <alignment horizontal="center" vertical="center"/>
    </xf>
    <xf numFmtId="0" fontId="44" fillId="12" borderId="52" xfId="0" applyFont="1" applyFill="1" applyBorder="1" applyAlignment="1">
      <alignment horizontal="center" vertical="center"/>
    </xf>
    <xf numFmtId="176" fontId="44" fillId="0" borderId="51" xfId="0" applyNumberFormat="1" applyFont="1" applyBorder="1" applyAlignment="1">
      <alignment vertical="center"/>
    </xf>
    <xf numFmtId="6" fontId="44" fillId="0" borderId="0" xfId="0" applyNumberFormat="1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6" fontId="44" fillId="0" borderId="51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4" fillId="0" borderId="18" xfId="0" applyFont="1" applyBorder="1" applyAlignment="1" applyProtection="1">
      <alignment vertical="center" shrinkToFit="1"/>
      <protection locked="0"/>
    </xf>
    <xf numFmtId="0" fontId="44" fillId="0" borderId="26" xfId="0" applyFont="1" applyBorder="1" applyAlignment="1" applyProtection="1">
      <alignment vertical="center" shrinkToFit="1"/>
      <protection locked="0"/>
    </xf>
    <xf numFmtId="0" fontId="44" fillId="0" borderId="10" xfId="0" applyFont="1" applyBorder="1" applyAlignment="1" applyProtection="1">
      <alignment vertical="center" shrinkToFit="1"/>
      <protection locked="0"/>
    </xf>
    <xf numFmtId="0" fontId="44" fillId="0" borderId="28" xfId="0" applyFont="1" applyBorder="1" applyAlignment="1" applyProtection="1">
      <alignment vertical="center" shrinkToFit="1"/>
      <protection locked="0"/>
    </xf>
    <xf numFmtId="0" fontId="44" fillId="0" borderId="47" xfId="0" applyFont="1" applyBorder="1" applyAlignment="1" applyProtection="1">
      <alignment vertical="center" shrinkToFit="1"/>
      <protection locked="0"/>
    </xf>
    <xf numFmtId="0" fontId="44" fillId="0" borderId="32" xfId="0" applyFont="1" applyBorder="1" applyAlignment="1" applyProtection="1">
      <alignment vertical="center" shrinkToFit="1"/>
      <protection locked="0"/>
    </xf>
    <xf numFmtId="14" fontId="44" fillId="0" borderId="33" xfId="0" applyNumberFormat="1" applyFont="1" applyBorder="1" applyAlignment="1" applyProtection="1">
      <alignment vertical="center" shrinkToFit="1"/>
      <protection locked="0"/>
    </xf>
    <xf numFmtId="0" fontId="44" fillId="0" borderId="34" xfId="0" applyFont="1" applyBorder="1" applyAlignment="1" applyProtection="1">
      <alignment vertical="center" shrinkToFit="1"/>
      <protection locked="0"/>
    </xf>
    <xf numFmtId="0" fontId="44" fillId="0" borderId="35" xfId="0" applyFont="1" applyBorder="1" applyAlignment="1" applyProtection="1">
      <alignment vertical="center" shrinkToFit="1"/>
      <protection locked="0"/>
    </xf>
    <xf numFmtId="0" fontId="44" fillId="0" borderId="15" xfId="0" applyFont="1" applyBorder="1" applyAlignment="1" applyProtection="1">
      <alignment vertical="center" shrinkToFit="1"/>
      <protection locked="0"/>
    </xf>
    <xf numFmtId="0" fontId="44" fillId="0" borderId="29" xfId="0" applyFont="1" applyBorder="1" applyAlignment="1" applyProtection="1">
      <alignment vertical="center" shrinkToFit="1"/>
      <protection locked="0"/>
    </xf>
    <xf numFmtId="0" fontId="44" fillId="0" borderId="48" xfId="0" applyFont="1" applyBorder="1" applyAlignment="1" applyProtection="1">
      <alignment vertical="center" shrinkToFit="1"/>
      <protection locked="0"/>
    </xf>
    <xf numFmtId="0" fontId="44" fillId="0" borderId="36" xfId="0" applyFont="1" applyBorder="1" applyAlignment="1" applyProtection="1">
      <alignment vertical="center" shrinkToFit="1"/>
      <protection locked="0"/>
    </xf>
    <xf numFmtId="14" fontId="44" fillId="0" borderId="37" xfId="0" applyNumberFormat="1" applyFont="1" applyBorder="1" applyAlignment="1" applyProtection="1">
      <alignment vertical="center" shrinkToFit="1"/>
      <protection locked="0"/>
    </xf>
    <xf numFmtId="0" fontId="44" fillId="0" borderId="38" xfId="0" applyFont="1" applyBorder="1" applyAlignment="1" applyProtection="1">
      <alignment vertical="center" shrinkToFit="1"/>
      <protection locked="0"/>
    </xf>
    <xf numFmtId="0" fontId="44" fillId="0" borderId="39" xfId="0" applyFont="1" applyBorder="1" applyAlignment="1" applyProtection="1">
      <alignment vertical="center" shrinkToFit="1"/>
      <protection locked="0"/>
    </xf>
    <xf numFmtId="0" fontId="44" fillId="0" borderId="13" xfId="0" applyFont="1" applyBorder="1" applyAlignment="1" applyProtection="1">
      <alignment vertical="center" shrinkToFit="1"/>
      <protection locked="0"/>
    </xf>
    <xf numFmtId="0" fontId="44" fillId="0" borderId="19" xfId="0" applyFont="1" applyBorder="1" applyAlignment="1" applyProtection="1">
      <alignment vertical="center" shrinkToFit="1"/>
      <protection locked="0"/>
    </xf>
    <xf numFmtId="0" fontId="44" fillId="0" borderId="20" xfId="0" applyFont="1" applyBorder="1" applyAlignment="1" applyProtection="1">
      <alignment vertical="center" shrinkToFit="1"/>
      <protection locked="0"/>
    </xf>
    <xf numFmtId="0" fontId="44" fillId="0" borderId="22" xfId="0" applyFont="1" applyBorder="1" applyAlignment="1" applyProtection="1">
      <alignment vertical="center" shrinkToFit="1"/>
      <protection locked="0"/>
    </xf>
    <xf numFmtId="14" fontId="44" fillId="0" borderId="23" xfId="0" applyNumberFormat="1" applyFont="1" applyBorder="1" applyAlignment="1" applyProtection="1">
      <alignment vertical="center" shrinkToFit="1"/>
      <protection locked="0"/>
    </xf>
    <xf numFmtId="0" fontId="44" fillId="0" borderId="21" xfId="0" applyFont="1" applyBorder="1" applyAlignment="1" applyProtection="1">
      <alignment vertical="center" shrinkToFit="1"/>
      <protection locked="0"/>
    </xf>
    <xf numFmtId="0" fontId="44" fillId="0" borderId="14" xfId="0" applyFont="1" applyBorder="1" applyAlignment="1" applyProtection="1">
      <alignment vertical="center" shrinkToFit="1"/>
      <protection locked="0"/>
    </xf>
    <xf numFmtId="0" fontId="44" fillId="0" borderId="30" xfId="0" applyFont="1" applyBorder="1" applyAlignment="1" applyProtection="1">
      <alignment vertical="center" shrinkToFit="1"/>
      <protection locked="0"/>
    </xf>
    <xf numFmtId="0" fontId="44" fillId="0" borderId="49" xfId="0" applyFont="1" applyBorder="1" applyAlignment="1" applyProtection="1">
      <alignment vertical="center" shrinkToFit="1"/>
      <protection locked="0"/>
    </xf>
    <xf numFmtId="0" fontId="44" fillId="0" borderId="40" xfId="0" applyFont="1" applyBorder="1" applyAlignment="1" applyProtection="1">
      <alignment vertical="center" shrinkToFit="1"/>
      <protection locked="0"/>
    </xf>
    <xf numFmtId="14" fontId="44" fillId="0" borderId="41" xfId="0" applyNumberFormat="1" applyFont="1" applyBorder="1" applyAlignment="1" applyProtection="1">
      <alignment vertical="center" shrinkToFit="1"/>
      <protection locked="0"/>
    </xf>
    <xf numFmtId="0" fontId="44" fillId="0" borderId="42" xfId="0" applyFont="1" applyBorder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vertical="center" shrinkToFit="1"/>
      <protection locked="0"/>
    </xf>
    <xf numFmtId="0" fontId="44" fillId="0" borderId="31" xfId="0" applyFont="1" applyBorder="1" applyAlignment="1" applyProtection="1">
      <alignment vertical="center" shrinkToFit="1"/>
      <protection locked="0"/>
    </xf>
    <xf numFmtId="0" fontId="44" fillId="0" borderId="50" xfId="0" applyFont="1" applyBorder="1" applyAlignment="1" applyProtection="1">
      <alignment vertical="center" shrinkToFit="1"/>
      <protection locked="0"/>
    </xf>
    <xf numFmtId="0" fontId="44" fillId="0" borderId="43" xfId="0" applyFont="1" applyBorder="1" applyAlignment="1" applyProtection="1">
      <alignment vertical="center" shrinkToFit="1"/>
      <protection locked="0"/>
    </xf>
    <xf numFmtId="14" fontId="44" fillId="0" borderId="44" xfId="0" applyNumberFormat="1" applyFont="1" applyBorder="1" applyAlignment="1" applyProtection="1">
      <alignment vertical="center" shrinkToFit="1"/>
      <protection locked="0"/>
    </xf>
    <xf numFmtId="0" fontId="44" fillId="0" borderId="45" xfId="0" applyFont="1" applyBorder="1" applyAlignment="1" applyProtection="1">
      <alignment vertical="center" shrinkToFit="1"/>
      <protection locked="0"/>
    </xf>
    <xf numFmtId="0" fontId="44" fillId="0" borderId="46" xfId="0" applyFont="1" applyBorder="1" applyAlignment="1" applyProtection="1">
      <alignment vertical="center" shrinkToFit="1"/>
      <protection locked="0"/>
    </xf>
    <xf numFmtId="0" fontId="30" fillId="0" borderId="0" xfId="43" applyAlignment="1">
      <alignment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76" fontId="44" fillId="0" borderId="10" xfId="0" applyNumberFormat="1" applyFont="1" applyBorder="1" applyAlignment="1" applyProtection="1">
      <alignment vertical="center" shrinkToFit="1"/>
      <protection/>
    </xf>
    <xf numFmtId="176" fontId="44" fillId="0" borderId="15" xfId="0" applyNumberFormat="1" applyFont="1" applyBorder="1" applyAlignment="1" applyProtection="1">
      <alignment vertical="center" shrinkToFit="1"/>
      <protection/>
    </xf>
    <xf numFmtId="176" fontId="44" fillId="0" borderId="13" xfId="0" applyNumberFormat="1" applyFont="1" applyBorder="1" applyAlignment="1" applyProtection="1">
      <alignment vertical="center" shrinkToFit="1"/>
      <protection/>
    </xf>
    <xf numFmtId="176" fontId="44" fillId="0" borderId="18" xfId="0" applyNumberFormat="1" applyFont="1" applyBorder="1" applyAlignment="1" applyProtection="1">
      <alignment vertical="center" shrinkToFit="1"/>
      <protection/>
    </xf>
    <xf numFmtId="176" fontId="44" fillId="0" borderId="16" xfId="0" applyNumberFormat="1" applyFont="1" applyBorder="1" applyAlignment="1" applyProtection="1">
      <alignment vertical="center" shrinkToFit="1"/>
      <protection/>
    </xf>
    <xf numFmtId="176" fontId="44" fillId="0" borderId="51" xfId="0" applyNumberFormat="1" applyFont="1" applyBorder="1" applyAlignment="1" applyProtection="1">
      <alignment vertical="center"/>
      <protection/>
    </xf>
    <xf numFmtId="6" fontId="44" fillId="0" borderId="51" xfId="0" applyNumberFormat="1" applyFont="1" applyBorder="1" applyAlignment="1" applyProtection="1">
      <alignment vertical="center"/>
      <protection/>
    </xf>
    <xf numFmtId="177" fontId="44" fillId="0" borderId="10" xfId="0" applyNumberFormat="1" applyFont="1" applyBorder="1" applyAlignment="1" applyProtection="1">
      <alignment vertical="center" shrinkToFit="1"/>
      <protection/>
    </xf>
    <xf numFmtId="177" fontId="44" fillId="0" borderId="15" xfId="0" applyNumberFormat="1" applyFont="1" applyBorder="1" applyAlignment="1" applyProtection="1">
      <alignment vertical="center" shrinkToFit="1"/>
      <protection/>
    </xf>
    <xf numFmtId="177" fontId="44" fillId="0" borderId="13" xfId="0" applyNumberFormat="1" applyFont="1" applyBorder="1" applyAlignment="1" applyProtection="1">
      <alignment vertical="center" shrinkToFit="1"/>
      <protection/>
    </xf>
    <xf numFmtId="177" fontId="44" fillId="0" borderId="18" xfId="0" applyNumberFormat="1" applyFont="1" applyBorder="1" applyAlignment="1" applyProtection="1">
      <alignment vertical="center" shrinkToFit="1"/>
      <protection/>
    </xf>
    <xf numFmtId="177" fontId="44" fillId="0" borderId="16" xfId="0" applyNumberFormat="1" applyFont="1" applyBorder="1" applyAlignment="1" applyProtection="1">
      <alignment vertical="center" shrinkToFit="1"/>
      <protection/>
    </xf>
    <xf numFmtId="0" fontId="44" fillId="0" borderId="54" xfId="0" applyFont="1" applyBorder="1" applyAlignment="1" applyProtection="1">
      <alignment horizontal="center" vertical="center" shrinkToFit="1"/>
      <protection locked="0"/>
    </xf>
    <xf numFmtId="0" fontId="44" fillId="0" borderId="55" xfId="0" applyFont="1" applyBorder="1" applyAlignment="1" applyProtection="1">
      <alignment horizontal="center" vertical="center" shrinkToFit="1"/>
      <protection locked="0"/>
    </xf>
    <xf numFmtId="0" fontId="44" fillId="0" borderId="12" xfId="0" applyFont="1" applyBorder="1" applyAlignment="1" applyProtection="1">
      <alignment vertical="center" shrinkToFit="1"/>
      <protection locked="0"/>
    </xf>
    <xf numFmtId="0" fontId="44" fillId="0" borderId="18" xfId="0" applyFont="1" applyBorder="1" applyAlignment="1" applyProtection="1">
      <alignment vertical="center" shrinkToFit="1"/>
      <protection locked="0"/>
    </xf>
    <xf numFmtId="0" fontId="44" fillId="0" borderId="53" xfId="0" applyFont="1" applyBorder="1" applyAlignment="1" applyProtection="1">
      <alignment horizontal="center" vertical="center" shrinkToFit="1"/>
      <protection locked="0"/>
    </xf>
    <xf numFmtId="0" fontId="44" fillId="0" borderId="10" xfId="0" applyFont="1" applyBorder="1" applyAlignment="1" applyProtection="1">
      <alignment vertical="center" shrinkToFit="1"/>
      <protection locked="0"/>
    </xf>
    <xf numFmtId="0" fontId="44" fillId="0" borderId="28" xfId="0" applyFont="1" applyBorder="1" applyAlignment="1" applyProtection="1">
      <alignment vertical="center" shrinkToFit="1"/>
      <protection locked="0"/>
    </xf>
    <xf numFmtId="0" fontId="44" fillId="0" borderId="34" xfId="0" applyFont="1" applyBorder="1" applyAlignment="1" applyProtection="1">
      <alignment vertical="center" shrinkToFit="1"/>
      <protection locked="0"/>
    </xf>
    <xf numFmtId="0" fontId="44" fillId="0" borderId="35" xfId="0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asago.base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asago.bas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zoomScalePageLayoutView="0" workbookViewId="0" topLeftCell="A1">
      <selection activeCell="B4" sqref="B4"/>
    </sheetView>
  </sheetViews>
  <sheetFormatPr defaultColWidth="11.00390625" defaultRowHeight="15.75"/>
  <cols>
    <col min="1" max="1" width="4.375" style="1" bestFit="1" customWidth="1"/>
    <col min="2" max="2" width="45.75390625" style="1" customWidth="1"/>
    <col min="3" max="3" width="15.75390625" style="1" customWidth="1"/>
    <col min="4" max="4" width="60.75390625" style="1" customWidth="1"/>
    <col min="5" max="5" width="25.75390625" style="1" customWidth="1"/>
    <col min="6" max="6" width="30.75390625" style="1" customWidth="1"/>
    <col min="7" max="7" width="13.875" style="1" bestFit="1" customWidth="1"/>
    <col min="8" max="8" width="10.75390625" style="1" customWidth="1"/>
    <col min="9" max="9" width="17.125" style="7" customWidth="1"/>
    <col min="10" max="10" width="10.75390625" style="1" customWidth="1"/>
    <col min="11" max="11" width="27.00390625" style="1" bestFit="1" customWidth="1"/>
    <col min="12" max="12" width="40.75390625" style="1" customWidth="1"/>
    <col min="13" max="13" width="10.75390625" style="1" customWidth="1"/>
    <col min="14" max="14" width="60.75390625" style="1" customWidth="1"/>
    <col min="15" max="15" width="25.75390625" style="1" customWidth="1"/>
    <col min="16" max="16" width="60.75390625" style="1" customWidth="1"/>
    <col min="17" max="16384" width="10.75390625" style="1" customWidth="1"/>
  </cols>
  <sheetData>
    <row r="1" ht="24">
      <c r="A1" s="3" t="s">
        <v>0</v>
      </c>
    </row>
    <row r="2" spans="1:4" ht="24">
      <c r="A2" s="1" t="s">
        <v>85</v>
      </c>
      <c r="B2" s="1" t="s">
        <v>38</v>
      </c>
      <c r="D2" s="2" t="s">
        <v>1</v>
      </c>
    </row>
    <row r="3" spans="1:2" ht="24">
      <c r="A3" s="1" t="s">
        <v>86</v>
      </c>
      <c r="B3" s="129" t="s">
        <v>104</v>
      </c>
    </row>
    <row r="4" spans="1:2" ht="24">
      <c r="A4" s="1" t="s">
        <v>87</v>
      </c>
      <c r="B4" s="129" t="s">
        <v>103</v>
      </c>
    </row>
    <row r="5" spans="1:11" ht="24">
      <c r="A5" s="1" t="s">
        <v>88</v>
      </c>
      <c r="B5" s="131" t="s">
        <v>41</v>
      </c>
      <c r="K5" s="1" t="s">
        <v>52</v>
      </c>
    </row>
    <row r="6" spans="1:11" ht="24">
      <c r="A6" s="1" t="s">
        <v>89</v>
      </c>
      <c r="B6" s="129" t="s">
        <v>101</v>
      </c>
      <c r="K6" s="1" t="s">
        <v>54</v>
      </c>
    </row>
    <row r="7" spans="1:11" ht="24">
      <c r="A7" s="1" t="s">
        <v>84</v>
      </c>
      <c r="B7" s="1" t="s">
        <v>77</v>
      </c>
      <c r="K7" s="10" t="s">
        <v>47</v>
      </c>
    </row>
    <row r="8" spans="2:11" ht="24">
      <c r="B8" s="1" t="s">
        <v>78</v>
      </c>
      <c r="K8" s="10" t="s">
        <v>48</v>
      </c>
    </row>
    <row r="9" ht="24">
      <c r="K9" s="10" t="s">
        <v>49</v>
      </c>
    </row>
    <row r="10" spans="2:11" ht="24.75" thickBot="1">
      <c r="B10" s="3" t="s">
        <v>2</v>
      </c>
      <c r="K10" s="10" t="s">
        <v>50</v>
      </c>
    </row>
    <row r="11" spans="2:11" ht="24.75" thickBot="1">
      <c r="B11" s="17" t="s">
        <v>3</v>
      </c>
      <c r="C11" s="18" t="s">
        <v>4</v>
      </c>
      <c r="D11" s="18" t="s">
        <v>5</v>
      </c>
      <c r="E11" s="19" t="s">
        <v>6</v>
      </c>
      <c r="F11" s="1" t="s">
        <v>55</v>
      </c>
      <c r="G11" s="86"/>
      <c r="H11" s="86"/>
      <c r="I11" s="86"/>
      <c r="J11" s="86"/>
      <c r="K11" s="10" t="s">
        <v>51</v>
      </c>
    </row>
    <row r="12" spans="2:9" ht="24.75" thickBot="1">
      <c r="B12" s="146"/>
      <c r="C12" s="147"/>
      <c r="D12" s="147"/>
      <c r="E12" s="91"/>
      <c r="F12" s="148"/>
      <c r="G12" s="144"/>
      <c r="H12" s="145"/>
      <c r="I12" s="7" t="s">
        <v>14</v>
      </c>
    </row>
    <row r="13" spans="7:11" ht="24.75" thickBot="1">
      <c r="G13" s="84"/>
      <c r="H13" s="84"/>
      <c r="I13" s="83"/>
      <c r="J13" s="81" t="s">
        <v>15</v>
      </c>
      <c r="K13" s="44">
        <f ca="1">TODAY()</f>
        <v>44861</v>
      </c>
    </row>
    <row r="14" spans="7:11" ht="24.75" thickBot="1">
      <c r="G14" s="130" t="s">
        <v>44</v>
      </c>
      <c r="J14" s="78"/>
      <c r="K14" s="79"/>
    </row>
    <row r="15" spans="2:12" ht="24.75" thickBot="1">
      <c r="B15" s="3" t="s">
        <v>13</v>
      </c>
      <c r="C15" s="1" t="s">
        <v>46</v>
      </c>
      <c r="F15" s="131" t="s">
        <v>42</v>
      </c>
      <c r="G15" s="80" t="s">
        <v>45</v>
      </c>
      <c r="H15" s="137">
        <f>SUM(H17:H116)</f>
        <v>0</v>
      </c>
      <c r="I15" s="138">
        <f>SUM(I17:I116)</f>
        <v>0</v>
      </c>
      <c r="K15" s="131" t="s">
        <v>43</v>
      </c>
      <c r="L15" s="1" t="s">
        <v>53</v>
      </c>
    </row>
    <row r="16" spans="1:16" ht="24">
      <c r="A16" s="17" t="s">
        <v>10</v>
      </c>
      <c r="B16" s="18" t="s">
        <v>3</v>
      </c>
      <c r="C16" s="18" t="s">
        <v>4</v>
      </c>
      <c r="D16" s="18" t="s">
        <v>5</v>
      </c>
      <c r="E16" s="30" t="s">
        <v>6</v>
      </c>
      <c r="F16" s="31" t="s">
        <v>7</v>
      </c>
      <c r="G16" s="32" t="s">
        <v>36</v>
      </c>
      <c r="H16" s="33" t="s">
        <v>8</v>
      </c>
      <c r="I16" s="34" t="s">
        <v>37</v>
      </c>
      <c r="J16" s="35" t="s">
        <v>11</v>
      </c>
      <c r="K16" s="36" t="s">
        <v>9</v>
      </c>
      <c r="L16" s="37" t="s">
        <v>3</v>
      </c>
      <c r="M16" s="18" t="s">
        <v>4</v>
      </c>
      <c r="N16" s="18" t="s">
        <v>5</v>
      </c>
      <c r="O16" s="18" t="s">
        <v>6</v>
      </c>
      <c r="P16" s="38" t="s">
        <v>12</v>
      </c>
    </row>
    <row r="17" spans="1:16" ht="24">
      <c r="A17" s="26">
        <v>1</v>
      </c>
      <c r="B17" s="149"/>
      <c r="C17" s="149"/>
      <c r="D17" s="149"/>
      <c r="E17" s="150"/>
      <c r="F17" s="94"/>
      <c r="G17" s="132">
        <f>IF(F17="","",VLOOKUP(F17,'商品一覧'!$B$3:'商品一覧'!$E$17,3,FALSE))</f>
      </c>
      <c r="H17" s="92"/>
      <c r="I17" s="139">
        <f>IF(H17="","",G17*H17)</f>
      </c>
      <c r="J17" s="95"/>
      <c r="K17" s="96">
        <f>IF(H17="","",$K$13+7)</f>
      </c>
      <c r="L17" s="151"/>
      <c r="M17" s="92"/>
      <c r="N17" s="149"/>
      <c r="O17" s="92"/>
      <c r="P17" s="152"/>
    </row>
    <row r="18" spans="1:16" ht="24">
      <c r="A18" s="26">
        <v>2</v>
      </c>
      <c r="B18" s="92"/>
      <c r="C18" s="92"/>
      <c r="D18" s="92"/>
      <c r="E18" s="93"/>
      <c r="F18" s="94"/>
      <c r="G18" s="132">
        <f>IF(F18="","",VLOOKUP(F18,'商品一覧'!$B$3:'商品一覧'!$E$17,3,FALSE))</f>
      </c>
      <c r="H18" s="92"/>
      <c r="I18" s="139">
        <f aca="true" t="shared" si="0" ref="I18:I81">IF(H18="","",G18*H18)</f>
      </c>
      <c r="J18" s="95"/>
      <c r="K18" s="96">
        <f aca="true" t="shared" si="1" ref="K18:K81">IF(H18="","",$K$13+7)</f>
      </c>
      <c r="L18" s="97"/>
      <c r="M18" s="92"/>
      <c r="N18" s="92"/>
      <c r="O18" s="92"/>
      <c r="P18" s="98"/>
    </row>
    <row r="19" spans="1:16" ht="24">
      <c r="A19" s="26">
        <v>3</v>
      </c>
      <c r="B19" s="92"/>
      <c r="C19" s="92"/>
      <c r="D19" s="92"/>
      <c r="E19" s="93"/>
      <c r="F19" s="94"/>
      <c r="G19" s="132">
        <f>IF(F19="","",VLOOKUP(F19,'商品一覧'!$B$3:'商品一覧'!$E$17,3,FALSE))</f>
      </c>
      <c r="H19" s="92"/>
      <c r="I19" s="139">
        <f t="shared" si="0"/>
      </c>
      <c r="J19" s="95"/>
      <c r="K19" s="96">
        <f t="shared" si="1"/>
      </c>
      <c r="L19" s="97"/>
      <c r="M19" s="92"/>
      <c r="N19" s="92"/>
      <c r="O19" s="92"/>
      <c r="P19" s="98"/>
    </row>
    <row r="20" spans="1:16" ht="24">
      <c r="A20" s="26">
        <v>4</v>
      </c>
      <c r="B20" s="92"/>
      <c r="C20" s="92"/>
      <c r="D20" s="92"/>
      <c r="E20" s="93"/>
      <c r="F20" s="94"/>
      <c r="G20" s="132">
        <f>IF(F20="","",VLOOKUP(F20,'商品一覧'!$B$3:'商品一覧'!$E$17,3,FALSE))</f>
      </c>
      <c r="H20" s="92"/>
      <c r="I20" s="139">
        <f t="shared" si="0"/>
      </c>
      <c r="J20" s="95"/>
      <c r="K20" s="96">
        <f t="shared" si="1"/>
      </c>
      <c r="L20" s="97"/>
      <c r="M20" s="92"/>
      <c r="N20" s="92"/>
      <c r="O20" s="92"/>
      <c r="P20" s="98"/>
    </row>
    <row r="21" spans="1:16" ht="24">
      <c r="A21" s="26">
        <v>5</v>
      </c>
      <c r="B21" s="92"/>
      <c r="C21" s="92"/>
      <c r="D21" s="92"/>
      <c r="E21" s="93"/>
      <c r="F21" s="94"/>
      <c r="G21" s="132">
        <f>IF(F21="","",VLOOKUP(F21,'商品一覧'!$B$3:'商品一覧'!$E$17,3,FALSE))</f>
      </c>
      <c r="H21" s="92"/>
      <c r="I21" s="139">
        <f t="shared" si="0"/>
      </c>
      <c r="J21" s="95"/>
      <c r="K21" s="96">
        <f t="shared" si="1"/>
      </c>
      <c r="L21" s="97"/>
      <c r="M21" s="92"/>
      <c r="N21" s="92"/>
      <c r="O21" s="92"/>
      <c r="P21" s="98"/>
    </row>
    <row r="22" spans="1:16" ht="24">
      <c r="A22" s="26">
        <v>6</v>
      </c>
      <c r="B22" s="92"/>
      <c r="C22" s="92"/>
      <c r="D22" s="92"/>
      <c r="E22" s="93"/>
      <c r="F22" s="94"/>
      <c r="G22" s="132">
        <f>IF(F22="","",VLOOKUP(F22,'商品一覧'!$B$3:'商品一覧'!$E$17,3,FALSE))</f>
      </c>
      <c r="H22" s="92"/>
      <c r="I22" s="139">
        <f t="shared" si="0"/>
      </c>
      <c r="J22" s="95"/>
      <c r="K22" s="96">
        <f t="shared" si="1"/>
      </c>
      <c r="L22" s="97"/>
      <c r="M22" s="92"/>
      <c r="N22" s="92"/>
      <c r="O22" s="92"/>
      <c r="P22" s="98"/>
    </row>
    <row r="23" spans="1:16" ht="24">
      <c r="A23" s="26">
        <v>7</v>
      </c>
      <c r="B23" s="92"/>
      <c r="C23" s="92"/>
      <c r="D23" s="92"/>
      <c r="E23" s="93"/>
      <c r="F23" s="94"/>
      <c r="G23" s="132">
        <f>IF(F23="","",VLOOKUP(F23,'商品一覧'!$B$3:'商品一覧'!$E$17,3,FALSE))</f>
      </c>
      <c r="H23" s="92"/>
      <c r="I23" s="139">
        <f t="shared" si="0"/>
      </c>
      <c r="J23" s="95"/>
      <c r="K23" s="96">
        <f t="shared" si="1"/>
      </c>
      <c r="L23" s="97"/>
      <c r="M23" s="92"/>
      <c r="N23" s="92"/>
      <c r="O23" s="92"/>
      <c r="P23" s="98"/>
    </row>
    <row r="24" spans="1:16" ht="24">
      <c r="A24" s="26">
        <v>8</v>
      </c>
      <c r="B24" s="92"/>
      <c r="C24" s="92"/>
      <c r="D24" s="92"/>
      <c r="E24" s="93"/>
      <c r="F24" s="94"/>
      <c r="G24" s="132">
        <f>IF(F24="","",VLOOKUP(F24,'商品一覧'!$B$3:'商品一覧'!$E$17,3,FALSE))</f>
      </c>
      <c r="H24" s="92"/>
      <c r="I24" s="139">
        <f t="shared" si="0"/>
      </c>
      <c r="J24" s="95"/>
      <c r="K24" s="96">
        <f t="shared" si="1"/>
      </c>
      <c r="L24" s="97"/>
      <c r="M24" s="92"/>
      <c r="N24" s="92"/>
      <c r="O24" s="92"/>
      <c r="P24" s="98"/>
    </row>
    <row r="25" spans="1:16" ht="24">
      <c r="A25" s="26">
        <v>9</v>
      </c>
      <c r="B25" s="92"/>
      <c r="C25" s="92"/>
      <c r="D25" s="92"/>
      <c r="E25" s="93"/>
      <c r="F25" s="94"/>
      <c r="G25" s="132">
        <f>IF(F25="","",VLOOKUP(F25,'商品一覧'!$B$3:'商品一覧'!$E$17,3,FALSE))</f>
      </c>
      <c r="H25" s="92"/>
      <c r="I25" s="139">
        <f t="shared" si="0"/>
      </c>
      <c r="J25" s="95"/>
      <c r="K25" s="96">
        <f t="shared" si="1"/>
      </c>
      <c r="L25" s="97"/>
      <c r="M25" s="92"/>
      <c r="N25" s="92"/>
      <c r="O25" s="92"/>
      <c r="P25" s="98"/>
    </row>
    <row r="26" spans="1:16" ht="24.75" thickBot="1">
      <c r="A26" s="39">
        <v>10</v>
      </c>
      <c r="B26" s="99"/>
      <c r="C26" s="99"/>
      <c r="D26" s="99"/>
      <c r="E26" s="100"/>
      <c r="F26" s="101"/>
      <c r="G26" s="133">
        <f>IF(F26="","",VLOOKUP(F26,'商品一覧'!$B$3:'商品一覧'!$E$17,3,FALSE))</f>
      </c>
      <c r="H26" s="99"/>
      <c r="I26" s="140">
        <f t="shared" si="0"/>
      </c>
      <c r="J26" s="102"/>
      <c r="K26" s="103">
        <f t="shared" si="1"/>
      </c>
      <c r="L26" s="104"/>
      <c r="M26" s="99"/>
      <c r="N26" s="99"/>
      <c r="O26" s="99"/>
      <c r="P26" s="105"/>
    </row>
    <row r="27" spans="1:16" ht="24">
      <c r="A27" s="15">
        <v>11</v>
      </c>
      <c r="B27" s="106"/>
      <c r="C27" s="106"/>
      <c r="D27" s="106"/>
      <c r="E27" s="107"/>
      <c r="F27" s="108"/>
      <c r="G27" s="134">
        <f>IF(F27="","",VLOOKUP(F27,'商品一覧'!$B$3:'商品一覧'!$E$17,3,FALSE))</f>
      </c>
      <c r="H27" s="106"/>
      <c r="I27" s="141">
        <f t="shared" si="0"/>
      </c>
      <c r="J27" s="109"/>
      <c r="K27" s="110">
        <f t="shared" si="1"/>
      </c>
      <c r="L27" s="111"/>
      <c r="M27" s="106"/>
      <c r="N27" s="106"/>
      <c r="O27" s="106"/>
      <c r="P27" s="112"/>
    </row>
    <row r="28" spans="1:16" ht="24">
      <c r="A28" s="26">
        <v>12</v>
      </c>
      <c r="B28" s="92"/>
      <c r="C28" s="92"/>
      <c r="D28" s="92"/>
      <c r="E28" s="93"/>
      <c r="F28" s="94"/>
      <c r="G28" s="132">
        <f>IF(F28="","",VLOOKUP(F28,'商品一覧'!$B$3:'商品一覧'!$E$17,3,FALSE))</f>
      </c>
      <c r="H28" s="92"/>
      <c r="I28" s="139">
        <f t="shared" si="0"/>
      </c>
      <c r="J28" s="95"/>
      <c r="K28" s="96">
        <f t="shared" si="1"/>
      </c>
      <c r="L28" s="97"/>
      <c r="M28" s="92"/>
      <c r="N28" s="92"/>
      <c r="O28" s="92"/>
      <c r="P28" s="98"/>
    </row>
    <row r="29" spans="1:16" ht="24">
      <c r="A29" s="26">
        <v>13</v>
      </c>
      <c r="B29" s="92"/>
      <c r="C29" s="92"/>
      <c r="D29" s="92"/>
      <c r="E29" s="93"/>
      <c r="F29" s="94"/>
      <c r="G29" s="132">
        <f>IF(F29="","",VLOOKUP(F29,'商品一覧'!$B$3:'商品一覧'!$E$17,3,FALSE))</f>
      </c>
      <c r="H29" s="92"/>
      <c r="I29" s="139">
        <f t="shared" si="0"/>
      </c>
      <c r="J29" s="95"/>
      <c r="K29" s="96">
        <f t="shared" si="1"/>
      </c>
      <c r="L29" s="97"/>
      <c r="M29" s="92"/>
      <c r="N29" s="92"/>
      <c r="O29" s="92"/>
      <c r="P29" s="98"/>
    </row>
    <row r="30" spans="1:16" ht="24">
      <c r="A30" s="26">
        <v>14</v>
      </c>
      <c r="B30" s="92"/>
      <c r="C30" s="92"/>
      <c r="D30" s="92"/>
      <c r="E30" s="93"/>
      <c r="F30" s="94"/>
      <c r="G30" s="132">
        <f>IF(F30="","",VLOOKUP(F30,'商品一覧'!$B$3:'商品一覧'!$E$17,3,FALSE))</f>
      </c>
      <c r="H30" s="92"/>
      <c r="I30" s="139">
        <f t="shared" si="0"/>
      </c>
      <c r="J30" s="95"/>
      <c r="K30" s="96">
        <f t="shared" si="1"/>
      </c>
      <c r="L30" s="97"/>
      <c r="M30" s="92"/>
      <c r="N30" s="92"/>
      <c r="O30" s="92"/>
      <c r="P30" s="98"/>
    </row>
    <row r="31" spans="1:16" ht="24">
      <c r="A31" s="26">
        <v>15</v>
      </c>
      <c r="B31" s="92"/>
      <c r="C31" s="92"/>
      <c r="D31" s="92"/>
      <c r="E31" s="93"/>
      <c r="F31" s="94"/>
      <c r="G31" s="132">
        <f>IF(F31="","",VLOOKUP(F31,'商品一覧'!$B$3:'商品一覧'!$E$17,3,FALSE))</f>
      </c>
      <c r="H31" s="92"/>
      <c r="I31" s="139">
        <f t="shared" si="0"/>
      </c>
      <c r="J31" s="95"/>
      <c r="K31" s="96">
        <f t="shared" si="1"/>
      </c>
      <c r="L31" s="97"/>
      <c r="M31" s="92"/>
      <c r="N31" s="92"/>
      <c r="O31" s="92"/>
      <c r="P31" s="98"/>
    </row>
    <row r="32" spans="1:16" ht="24">
      <c r="A32" s="26">
        <v>16</v>
      </c>
      <c r="B32" s="92"/>
      <c r="C32" s="92"/>
      <c r="D32" s="92"/>
      <c r="E32" s="93"/>
      <c r="F32" s="94"/>
      <c r="G32" s="132">
        <f>IF(F32="","",VLOOKUP(F32,'商品一覧'!$B$3:'商品一覧'!$E$17,3,FALSE))</f>
      </c>
      <c r="H32" s="92"/>
      <c r="I32" s="139">
        <f t="shared" si="0"/>
      </c>
      <c r="J32" s="95"/>
      <c r="K32" s="96">
        <f t="shared" si="1"/>
      </c>
      <c r="L32" s="97"/>
      <c r="M32" s="92"/>
      <c r="N32" s="92"/>
      <c r="O32" s="92"/>
      <c r="P32" s="98"/>
    </row>
    <row r="33" spans="1:16" ht="24">
      <c r="A33" s="26">
        <v>17</v>
      </c>
      <c r="B33" s="92"/>
      <c r="C33" s="92"/>
      <c r="D33" s="92"/>
      <c r="E33" s="93"/>
      <c r="F33" s="94"/>
      <c r="G33" s="132">
        <f>IF(F33="","",VLOOKUP(F33,'商品一覧'!$B$3:'商品一覧'!$E$17,3,FALSE))</f>
      </c>
      <c r="H33" s="92"/>
      <c r="I33" s="139">
        <f t="shared" si="0"/>
      </c>
      <c r="J33" s="95"/>
      <c r="K33" s="96">
        <f t="shared" si="1"/>
      </c>
      <c r="L33" s="97"/>
      <c r="M33" s="92"/>
      <c r="N33" s="92"/>
      <c r="O33" s="92"/>
      <c r="P33" s="98"/>
    </row>
    <row r="34" spans="1:16" ht="24">
      <c r="A34" s="26">
        <v>18</v>
      </c>
      <c r="B34" s="92"/>
      <c r="C34" s="92"/>
      <c r="D34" s="92"/>
      <c r="E34" s="93"/>
      <c r="F34" s="94"/>
      <c r="G34" s="132">
        <f>IF(F34="","",VLOOKUP(F34,'商品一覧'!$B$3:'商品一覧'!$E$17,3,FALSE))</f>
      </c>
      <c r="H34" s="92"/>
      <c r="I34" s="139">
        <f t="shared" si="0"/>
      </c>
      <c r="J34" s="95"/>
      <c r="K34" s="96">
        <f t="shared" si="1"/>
      </c>
      <c r="L34" s="97"/>
      <c r="M34" s="92"/>
      <c r="N34" s="92"/>
      <c r="O34" s="92"/>
      <c r="P34" s="98"/>
    </row>
    <row r="35" spans="1:16" ht="24">
      <c r="A35" s="26">
        <v>19</v>
      </c>
      <c r="B35" s="92"/>
      <c r="C35" s="92"/>
      <c r="D35" s="92"/>
      <c r="E35" s="93"/>
      <c r="F35" s="94"/>
      <c r="G35" s="132">
        <f>IF(F35="","",VLOOKUP(F35,'商品一覧'!$B$3:'商品一覧'!$E$17,3,FALSE))</f>
      </c>
      <c r="H35" s="92"/>
      <c r="I35" s="139">
        <f t="shared" si="0"/>
      </c>
      <c r="J35" s="95"/>
      <c r="K35" s="96">
        <f t="shared" si="1"/>
      </c>
      <c r="L35" s="97"/>
      <c r="M35" s="92"/>
      <c r="N35" s="92"/>
      <c r="O35" s="92"/>
      <c r="P35" s="98"/>
    </row>
    <row r="36" spans="1:16" ht="24.75" thickBot="1">
      <c r="A36" s="16">
        <v>20</v>
      </c>
      <c r="B36" s="90"/>
      <c r="C36" s="90"/>
      <c r="D36" s="90"/>
      <c r="E36" s="113"/>
      <c r="F36" s="114"/>
      <c r="G36" s="135">
        <f>IF(F36="","",VLOOKUP(F36,'商品一覧'!$B$3:'商品一覧'!$E$17,3,FALSE))</f>
      </c>
      <c r="H36" s="90"/>
      <c r="I36" s="142">
        <f t="shared" si="0"/>
      </c>
      <c r="J36" s="115"/>
      <c r="K36" s="116">
        <f t="shared" si="1"/>
      </c>
      <c r="L36" s="117"/>
      <c r="M36" s="90"/>
      <c r="N36" s="90"/>
      <c r="O36" s="90"/>
      <c r="P36" s="91"/>
    </row>
    <row r="37" spans="1:16" ht="24">
      <c r="A37" s="40">
        <v>21</v>
      </c>
      <c r="B37" s="118"/>
      <c r="C37" s="118"/>
      <c r="D37" s="118"/>
      <c r="E37" s="119"/>
      <c r="F37" s="120"/>
      <c r="G37" s="136">
        <f>IF(F37="","",VLOOKUP(F37,'商品一覧'!$B$3:'商品一覧'!$E$17,3,FALSE))</f>
      </c>
      <c r="H37" s="118"/>
      <c r="I37" s="143">
        <f t="shared" si="0"/>
      </c>
      <c r="J37" s="121"/>
      <c r="K37" s="122">
        <f t="shared" si="1"/>
      </c>
      <c r="L37" s="123"/>
      <c r="M37" s="118"/>
      <c r="N37" s="118"/>
      <c r="O37" s="118"/>
      <c r="P37" s="124"/>
    </row>
    <row r="38" spans="1:16" ht="24">
      <c r="A38" s="26">
        <v>22</v>
      </c>
      <c r="B38" s="92"/>
      <c r="C38" s="92"/>
      <c r="D38" s="92"/>
      <c r="E38" s="93"/>
      <c r="F38" s="94"/>
      <c r="G38" s="132">
        <f>IF(F38="","",VLOOKUP(F38,'商品一覧'!$B$3:'商品一覧'!$E$17,3,FALSE))</f>
      </c>
      <c r="H38" s="92"/>
      <c r="I38" s="139">
        <f t="shared" si="0"/>
      </c>
      <c r="J38" s="95"/>
      <c r="K38" s="96">
        <f t="shared" si="1"/>
      </c>
      <c r="L38" s="97"/>
      <c r="M38" s="92"/>
      <c r="N38" s="92"/>
      <c r="O38" s="92"/>
      <c r="P38" s="98"/>
    </row>
    <row r="39" spans="1:16" ht="24">
      <c r="A39" s="26">
        <v>23</v>
      </c>
      <c r="B39" s="92"/>
      <c r="C39" s="92"/>
      <c r="D39" s="92"/>
      <c r="E39" s="93"/>
      <c r="F39" s="94"/>
      <c r="G39" s="132">
        <f>IF(F39="","",VLOOKUP(F39,'商品一覧'!$B$3:'商品一覧'!$E$17,3,FALSE))</f>
      </c>
      <c r="H39" s="92"/>
      <c r="I39" s="139">
        <f t="shared" si="0"/>
      </c>
      <c r="J39" s="95"/>
      <c r="K39" s="96">
        <f t="shared" si="1"/>
      </c>
      <c r="L39" s="97"/>
      <c r="M39" s="92"/>
      <c r="N39" s="92"/>
      <c r="O39" s="92"/>
      <c r="P39" s="98"/>
    </row>
    <row r="40" spans="1:16" ht="24">
      <c r="A40" s="26">
        <v>24</v>
      </c>
      <c r="B40" s="92"/>
      <c r="C40" s="92"/>
      <c r="D40" s="92"/>
      <c r="E40" s="93"/>
      <c r="F40" s="94"/>
      <c r="G40" s="132">
        <f>IF(F40="","",VLOOKUP(F40,'商品一覧'!$B$3:'商品一覧'!$E$17,3,FALSE))</f>
      </c>
      <c r="H40" s="92"/>
      <c r="I40" s="139">
        <f t="shared" si="0"/>
      </c>
      <c r="J40" s="95"/>
      <c r="K40" s="96">
        <f t="shared" si="1"/>
      </c>
      <c r="L40" s="97"/>
      <c r="M40" s="92"/>
      <c r="N40" s="92"/>
      <c r="O40" s="92"/>
      <c r="P40" s="98"/>
    </row>
    <row r="41" spans="1:16" ht="24">
      <c r="A41" s="26">
        <v>25</v>
      </c>
      <c r="B41" s="92"/>
      <c r="C41" s="92"/>
      <c r="D41" s="92"/>
      <c r="E41" s="93"/>
      <c r="F41" s="94"/>
      <c r="G41" s="132">
        <f>IF(F41="","",VLOOKUP(F41,'商品一覧'!$B$3:'商品一覧'!$E$17,3,FALSE))</f>
      </c>
      <c r="H41" s="92"/>
      <c r="I41" s="139">
        <f t="shared" si="0"/>
      </c>
      <c r="J41" s="95"/>
      <c r="K41" s="96">
        <f t="shared" si="1"/>
      </c>
      <c r="L41" s="97"/>
      <c r="M41" s="92"/>
      <c r="N41" s="92"/>
      <c r="O41" s="92"/>
      <c r="P41" s="98"/>
    </row>
    <row r="42" spans="1:16" ht="24">
      <c r="A42" s="26">
        <v>26</v>
      </c>
      <c r="B42" s="92"/>
      <c r="C42" s="92"/>
      <c r="D42" s="92"/>
      <c r="E42" s="93"/>
      <c r="F42" s="94"/>
      <c r="G42" s="132">
        <f>IF(F42="","",VLOOKUP(F42,'商品一覧'!$B$3:'商品一覧'!$E$17,3,FALSE))</f>
      </c>
      <c r="H42" s="92"/>
      <c r="I42" s="139">
        <f t="shared" si="0"/>
      </c>
      <c r="J42" s="95"/>
      <c r="K42" s="96">
        <f t="shared" si="1"/>
      </c>
      <c r="L42" s="97"/>
      <c r="M42" s="92"/>
      <c r="N42" s="92"/>
      <c r="O42" s="92"/>
      <c r="P42" s="98"/>
    </row>
    <row r="43" spans="1:16" ht="24">
      <c r="A43" s="26">
        <v>27</v>
      </c>
      <c r="B43" s="92"/>
      <c r="C43" s="92"/>
      <c r="D43" s="92"/>
      <c r="E43" s="93"/>
      <c r="F43" s="94"/>
      <c r="G43" s="132">
        <f>IF(F43="","",VLOOKUP(F43,'商品一覧'!$B$3:'商品一覧'!$E$17,3,FALSE))</f>
      </c>
      <c r="H43" s="92"/>
      <c r="I43" s="139">
        <f t="shared" si="0"/>
      </c>
      <c r="J43" s="95"/>
      <c r="K43" s="96">
        <f t="shared" si="1"/>
      </c>
      <c r="L43" s="97"/>
      <c r="M43" s="92"/>
      <c r="N43" s="92"/>
      <c r="O43" s="92"/>
      <c r="P43" s="98"/>
    </row>
    <row r="44" spans="1:16" ht="24">
      <c r="A44" s="26">
        <v>28</v>
      </c>
      <c r="B44" s="92"/>
      <c r="C44" s="92"/>
      <c r="D44" s="92"/>
      <c r="E44" s="93"/>
      <c r="F44" s="94"/>
      <c r="G44" s="132">
        <f>IF(F44="","",VLOOKUP(F44,'商品一覧'!$B$3:'商品一覧'!$E$17,3,FALSE))</f>
      </c>
      <c r="H44" s="92"/>
      <c r="I44" s="139">
        <f t="shared" si="0"/>
      </c>
      <c r="J44" s="95"/>
      <c r="K44" s="96">
        <f t="shared" si="1"/>
      </c>
      <c r="L44" s="97"/>
      <c r="M44" s="92"/>
      <c r="N44" s="92"/>
      <c r="O44" s="92"/>
      <c r="P44" s="98"/>
    </row>
    <row r="45" spans="1:16" ht="24">
      <c r="A45" s="26">
        <v>29</v>
      </c>
      <c r="B45" s="92"/>
      <c r="C45" s="92"/>
      <c r="D45" s="92"/>
      <c r="E45" s="93"/>
      <c r="F45" s="94"/>
      <c r="G45" s="132">
        <f>IF(F45="","",VLOOKUP(F45,'商品一覧'!$B$3:'商品一覧'!$E$17,3,FALSE))</f>
      </c>
      <c r="H45" s="92"/>
      <c r="I45" s="139">
        <f t="shared" si="0"/>
      </c>
      <c r="J45" s="95"/>
      <c r="K45" s="96">
        <f t="shared" si="1"/>
      </c>
      <c r="L45" s="97"/>
      <c r="M45" s="92"/>
      <c r="N45" s="92"/>
      <c r="O45" s="92"/>
      <c r="P45" s="98"/>
    </row>
    <row r="46" spans="1:16" ht="24.75" thickBot="1">
      <c r="A46" s="39">
        <v>30</v>
      </c>
      <c r="B46" s="99"/>
      <c r="C46" s="99"/>
      <c r="D46" s="99"/>
      <c r="E46" s="100"/>
      <c r="F46" s="101"/>
      <c r="G46" s="133">
        <f>IF(F46="","",VLOOKUP(F46,'商品一覧'!$B$3:'商品一覧'!$E$17,3,FALSE))</f>
      </c>
      <c r="H46" s="99"/>
      <c r="I46" s="140">
        <f t="shared" si="0"/>
      </c>
      <c r="J46" s="102"/>
      <c r="K46" s="103">
        <f t="shared" si="1"/>
      </c>
      <c r="L46" s="104"/>
      <c r="M46" s="99"/>
      <c r="N46" s="99"/>
      <c r="O46" s="99"/>
      <c r="P46" s="105"/>
    </row>
    <row r="47" spans="1:16" ht="24">
      <c r="A47" s="15">
        <v>31</v>
      </c>
      <c r="B47" s="106"/>
      <c r="C47" s="106"/>
      <c r="D47" s="106"/>
      <c r="E47" s="107"/>
      <c r="F47" s="108"/>
      <c r="G47" s="134">
        <f>IF(F47="","",VLOOKUP(F47,'商品一覧'!$B$3:'商品一覧'!$E$17,3,FALSE))</f>
      </c>
      <c r="H47" s="106"/>
      <c r="I47" s="141">
        <f t="shared" si="0"/>
      </c>
      <c r="J47" s="109"/>
      <c r="K47" s="110">
        <f t="shared" si="1"/>
      </c>
      <c r="L47" s="111"/>
      <c r="M47" s="106"/>
      <c r="N47" s="106"/>
      <c r="O47" s="106"/>
      <c r="P47" s="112"/>
    </row>
    <row r="48" spans="1:16" ht="24">
      <c r="A48" s="26">
        <v>32</v>
      </c>
      <c r="B48" s="92"/>
      <c r="C48" s="92"/>
      <c r="D48" s="92"/>
      <c r="E48" s="93"/>
      <c r="F48" s="94"/>
      <c r="G48" s="132">
        <f>IF(F48="","",VLOOKUP(F48,'商品一覧'!$B$3:'商品一覧'!$E$17,3,FALSE))</f>
      </c>
      <c r="H48" s="92"/>
      <c r="I48" s="139">
        <f t="shared" si="0"/>
      </c>
      <c r="J48" s="95"/>
      <c r="K48" s="96">
        <f t="shared" si="1"/>
      </c>
      <c r="L48" s="97"/>
      <c r="M48" s="92"/>
      <c r="N48" s="92"/>
      <c r="O48" s="92"/>
      <c r="P48" s="98"/>
    </row>
    <row r="49" spans="1:16" ht="24">
      <c r="A49" s="26">
        <v>33</v>
      </c>
      <c r="B49" s="92"/>
      <c r="C49" s="92"/>
      <c r="D49" s="92"/>
      <c r="E49" s="93"/>
      <c r="F49" s="94"/>
      <c r="G49" s="132">
        <f>IF(F49="","",VLOOKUP(F49,'商品一覧'!$B$3:'商品一覧'!$E$17,3,FALSE))</f>
      </c>
      <c r="H49" s="92"/>
      <c r="I49" s="139">
        <f t="shared" si="0"/>
      </c>
      <c r="J49" s="95"/>
      <c r="K49" s="96">
        <f t="shared" si="1"/>
      </c>
      <c r="L49" s="97"/>
      <c r="M49" s="92"/>
      <c r="N49" s="92"/>
      <c r="O49" s="92"/>
      <c r="P49" s="98"/>
    </row>
    <row r="50" spans="1:16" ht="24">
      <c r="A50" s="26">
        <v>34</v>
      </c>
      <c r="B50" s="92"/>
      <c r="C50" s="92"/>
      <c r="D50" s="92"/>
      <c r="E50" s="93"/>
      <c r="F50" s="94"/>
      <c r="G50" s="132">
        <f>IF(F50="","",VLOOKUP(F50,'商品一覧'!$B$3:'商品一覧'!$E$17,3,FALSE))</f>
      </c>
      <c r="H50" s="92"/>
      <c r="I50" s="139">
        <f t="shared" si="0"/>
      </c>
      <c r="J50" s="95"/>
      <c r="K50" s="96">
        <f t="shared" si="1"/>
      </c>
      <c r="L50" s="97"/>
      <c r="M50" s="92"/>
      <c r="N50" s="92"/>
      <c r="O50" s="92"/>
      <c r="P50" s="98"/>
    </row>
    <row r="51" spans="1:16" ht="24">
      <c r="A51" s="26">
        <v>35</v>
      </c>
      <c r="B51" s="92"/>
      <c r="C51" s="92"/>
      <c r="D51" s="92"/>
      <c r="E51" s="93"/>
      <c r="F51" s="94"/>
      <c r="G51" s="132">
        <f>IF(F51="","",VLOOKUP(F51,'商品一覧'!$B$3:'商品一覧'!$E$17,3,FALSE))</f>
      </c>
      <c r="H51" s="92"/>
      <c r="I51" s="139">
        <f t="shared" si="0"/>
      </c>
      <c r="J51" s="95"/>
      <c r="K51" s="96">
        <f t="shared" si="1"/>
      </c>
      <c r="L51" s="97"/>
      <c r="M51" s="92"/>
      <c r="N51" s="92"/>
      <c r="O51" s="92"/>
      <c r="P51" s="98"/>
    </row>
    <row r="52" spans="1:16" ht="24">
      <c r="A52" s="26">
        <v>36</v>
      </c>
      <c r="B52" s="92"/>
      <c r="C52" s="92"/>
      <c r="D52" s="92"/>
      <c r="E52" s="93"/>
      <c r="F52" s="94"/>
      <c r="G52" s="132">
        <f>IF(F52="","",VLOOKUP(F52,'商品一覧'!$B$3:'商品一覧'!$E$17,3,FALSE))</f>
      </c>
      <c r="H52" s="92"/>
      <c r="I52" s="139">
        <f t="shared" si="0"/>
      </c>
      <c r="J52" s="95"/>
      <c r="K52" s="96">
        <f t="shared" si="1"/>
      </c>
      <c r="L52" s="97"/>
      <c r="M52" s="92"/>
      <c r="N52" s="92"/>
      <c r="O52" s="92"/>
      <c r="P52" s="98"/>
    </row>
    <row r="53" spans="1:16" ht="24">
      <c r="A53" s="26">
        <v>37</v>
      </c>
      <c r="B53" s="92"/>
      <c r="C53" s="92"/>
      <c r="D53" s="92"/>
      <c r="E53" s="93"/>
      <c r="F53" s="94"/>
      <c r="G53" s="132">
        <f>IF(F53="","",VLOOKUP(F53,'商品一覧'!$B$3:'商品一覧'!$E$17,3,FALSE))</f>
      </c>
      <c r="H53" s="92"/>
      <c r="I53" s="139">
        <f t="shared" si="0"/>
      </c>
      <c r="J53" s="95"/>
      <c r="K53" s="96">
        <f t="shared" si="1"/>
      </c>
      <c r="L53" s="97"/>
      <c r="M53" s="92"/>
      <c r="N53" s="92"/>
      <c r="O53" s="92"/>
      <c r="P53" s="98"/>
    </row>
    <row r="54" spans="1:16" ht="24">
      <c r="A54" s="26">
        <v>38</v>
      </c>
      <c r="B54" s="92"/>
      <c r="C54" s="92"/>
      <c r="D54" s="92"/>
      <c r="E54" s="93"/>
      <c r="F54" s="94"/>
      <c r="G54" s="132">
        <f>IF(F54="","",VLOOKUP(F54,'商品一覧'!$B$3:'商品一覧'!$E$17,3,FALSE))</f>
      </c>
      <c r="H54" s="92"/>
      <c r="I54" s="139">
        <f t="shared" si="0"/>
      </c>
      <c r="J54" s="95"/>
      <c r="K54" s="96">
        <f t="shared" si="1"/>
      </c>
      <c r="L54" s="97"/>
      <c r="M54" s="92"/>
      <c r="N54" s="92"/>
      <c r="O54" s="92"/>
      <c r="P54" s="98"/>
    </row>
    <row r="55" spans="1:16" ht="24">
      <c r="A55" s="26">
        <v>39</v>
      </c>
      <c r="B55" s="92"/>
      <c r="C55" s="92"/>
      <c r="D55" s="92"/>
      <c r="E55" s="93"/>
      <c r="F55" s="94"/>
      <c r="G55" s="132">
        <f>IF(F55="","",VLOOKUP(F55,'商品一覧'!$B$3:'商品一覧'!$E$17,3,FALSE))</f>
      </c>
      <c r="H55" s="92"/>
      <c r="I55" s="139">
        <f t="shared" si="0"/>
      </c>
      <c r="J55" s="95"/>
      <c r="K55" s="96">
        <f t="shared" si="1"/>
      </c>
      <c r="L55" s="97"/>
      <c r="M55" s="92"/>
      <c r="N55" s="92"/>
      <c r="O55" s="92"/>
      <c r="P55" s="98"/>
    </row>
    <row r="56" spans="1:16" ht="24.75" thickBot="1">
      <c r="A56" s="16">
        <v>40</v>
      </c>
      <c r="B56" s="90"/>
      <c r="C56" s="90"/>
      <c r="D56" s="90"/>
      <c r="E56" s="113"/>
      <c r="F56" s="114"/>
      <c r="G56" s="135">
        <f>IF(F56="","",VLOOKUP(F56,'商品一覧'!$B$3:'商品一覧'!$E$17,3,FALSE))</f>
      </c>
      <c r="H56" s="90"/>
      <c r="I56" s="142">
        <f t="shared" si="0"/>
      </c>
      <c r="J56" s="115"/>
      <c r="K56" s="116">
        <f t="shared" si="1"/>
      </c>
      <c r="L56" s="117"/>
      <c r="M56" s="90"/>
      <c r="N56" s="90"/>
      <c r="O56" s="90"/>
      <c r="P56" s="91"/>
    </row>
    <row r="57" spans="1:16" ht="24">
      <c r="A57" s="40">
        <v>41</v>
      </c>
      <c r="B57" s="118"/>
      <c r="C57" s="118"/>
      <c r="D57" s="118"/>
      <c r="E57" s="119"/>
      <c r="F57" s="120"/>
      <c r="G57" s="136">
        <f>IF(F57="","",VLOOKUP(F57,'商品一覧'!$B$3:'商品一覧'!$E$17,3,FALSE))</f>
      </c>
      <c r="H57" s="118"/>
      <c r="I57" s="143">
        <f t="shared" si="0"/>
      </c>
      <c r="J57" s="121"/>
      <c r="K57" s="122">
        <f t="shared" si="1"/>
      </c>
      <c r="L57" s="123"/>
      <c r="M57" s="118"/>
      <c r="N57" s="118"/>
      <c r="O57" s="118"/>
      <c r="P57" s="124"/>
    </row>
    <row r="58" spans="1:16" ht="24">
      <c r="A58" s="26">
        <v>42</v>
      </c>
      <c r="B58" s="92"/>
      <c r="C58" s="92"/>
      <c r="D58" s="92"/>
      <c r="E58" s="93"/>
      <c r="F58" s="94"/>
      <c r="G58" s="132">
        <f>IF(F58="","",VLOOKUP(F58,'商品一覧'!$B$3:'商品一覧'!$E$17,3,FALSE))</f>
      </c>
      <c r="H58" s="92"/>
      <c r="I58" s="139">
        <f t="shared" si="0"/>
      </c>
      <c r="J58" s="95"/>
      <c r="K58" s="96">
        <f t="shared" si="1"/>
      </c>
      <c r="L58" s="97"/>
      <c r="M58" s="92"/>
      <c r="N58" s="92"/>
      <c r="O58" s="92"/>
      <c r="P58" s="98"/>
    </row>
    <row r="59" spans="1:16" ht="24">
      <c r="A59" s="26">
        <v>43</v>
      </c>
      <c r="B59" s="92"/>
      <c r="C59" s="92"/>
      <c r="D59" s="92"/>
      <c r="E59" s="93"/>
      <c r="F59" s="94"/>
      <c r="G59" s="132">
        <f>IF(F59="","",VLOOKUP(F59,'商品一覧'!$B$3:'商品一覧'!$E$17,3,FALSE))</f>
      </c>
      <c r="H59" s="92"/>
      <c r="I59" s="139">
        <f t="shared" si="0"/>
      </c>
      <c r="J59" s="95"/>
      <c r="K59" s="96">
        <f t="shared" si="1"/>
      </c>
      <c r="L59" s="97"/>
      <c r="M59" s="92"/>
      <c r="N59" s="92"/>
      <c r="O59" s="92"/>
      <c r="P59" s="98"/>
    </row>
    <row r="60" spans="1:16" ht="24">
      <c r="A60" s="26">
        <v>44</v>
      </c>
      <c r="B60" s="92"/>
      <c r="C60" s="92"/>
      <c r="D60" s="92"/>
      <c r="E60" s="93"/>
      <c r="F60" s="94"/>
      <c r="G60" s="132">
        <f>IF(F60="","",VLOOKUP(F60,'商品一覧'!$B$3:'商品一覧'!$E$17,3,FALSE))</f>
      </c>
      <c r="H60" s="92"/>
      <c r="I60" s="139">
        <f t="shared" si="0"/>
      </c>
      <c r="J60" s="95"/>
      <c r="K60" s="96">
        <f t="shared" si="1"/>
      </c>
      <c r="L60" s="97"/>
      <c r="M60" s="92"/>
      <c r="N60" s="92"/>
      <c r="O60" s="92"/>
      <c r="P60" s="98"/>
    </row>
    <row r="61" spans="1:16" ht="24">
      <c r="A61" s="26">
        <v>45</v>
      </c>
      <c r="B61" s="92"/>
      <c r="C61" s="92"/>
      <c r="D61" s="92"/>
      <c r="E61" s="93"/>
      <c r="F61" s="94"/>
      <c r="G61" s="132">
        <f>IF(F61="","",VLOOKUP(F61,'商品一覧'!$B$3:'商品一覧'!$E$17,3,FALSE))</f>
      </c>
      <c r="H61" s="92"/>
      <c r="I61" s="139">
        <f t="shared" si="0"/>
      </c>
      <c r="J61" s="95"/>
      <c r="K61" s="96">
        <f t="shared" si="1"/>
      </c>
      <c r="L61" s="97"/>
      <c r="M61" s="92"/>
      <c r="N61" s="92"/>
      <c r="O61" s="92"/>
      <c r="P61" s="98"/>
    </row>
    <row r="62" spans="1:16" ht="24">
      <c r="A62" s="26">
        <v>46</v>
      </c>
      <c r="B62" s="92"/>
      <c r="C62" s="92"/>
      <c r="D62" s="92"/>
      <c r="E62" s="93"/>
      <c r="F62" s="94"/>
      <c r="G62" s="132">
        <f>IF(F62="","",VLOOKUP(F62,'商品一覧'!$B$3:'商品一覧'!$E$17,3,FALSE))</f>
      </c>
      <c r="H62" s="92"/>
      <c r="I62" s="139">
        <f t="shared" si="0"/>
      </c>
      <c r="J62" s="95"/>
      <c r="K62" s="96">
        <f t="shared" si="1"/>
      </c>
      <c r="L62" s="97"/>
      <c r="M62" s="92"/>
      <c r="N62" s="92"/>
      <c r="O62" s="92"/>
      <c r="P62" s="98"/>
    </row>
    <row r="63" spans="1:16" ht="24">
      <c r="A63" s="26">
        <v>47</v>
      </c>
      <c r="B63" s="92"/>
      <c r="C63" s="92"/>
      <c r="D63" s="92"/>
      <c r="E63" s="93"/>
      <c r="F63" s="94"/>
      <c r="G63" s="132">
        <f>IF(F63="","",VLOOKUP(F63,'商品一覧'!$B$3:'商品一覧'!$E$17,3,FALSE))</f>
      </c>
      <c r="H63" s="92"/>
      <c r="I63" s="139">
        <f t="shared" si="0"/>
      </c>
      <c r="J63" s="95"/>
      <c r="K63" s="96">
        <f t="shared" si="1"/>
      </c>
      <c r="L63" s="97"/>
      <c r="M63" s="92"/>
      <c r="N63" s="92"/>
      <c r="O63" s="92"/>
      <c r="P63" s="98"/>
    </row>
    <row r="64" spans="1:16" ht="24">
      <c r="A64" s="26">
        <v>48</v>
      </c>
      <c r="B64" s="92"/>
      <c r="C64" s="92"/>
      <c r="D64" s="92"/>
      <c r="E64" s="93"/>
      <c r="F64" s="94"/>
      <c r="G64" s="132">
        <f>IF(F64="","",VLOOKUP(F64,'商品一覧'!$B$3:'商品一覧'!$E$17,3,FALSE))</f>
      </c>
      <c r="H64" s="92"/>
      <c r="I64" s="139">
        <f t="shared" si="0"/>
      </c>
      <c r="J64" s="95"/>
      <c r="K64" s="96">
        <f t="shared" si="1"/>
      </c>
      <c r="L64" s="97"/>
      <c r="M64" s="92"/>
      <c r="N64" s="92"/>
      <c r="O64" s="92"/>
      <c r="P64" s="98"/>
    </row>
    <row r="65" spans="1:16" ht="24">
      <c r="A65" s="26">
        <v>49</v>
      </c>
      <c r="B65" s="92"/>
      <c r="C65" s="92"/>
      <c r="D65" s="92"/>
      <c r="E65" s="93"/>
      <c r="F65" s="94"/>
      <c r="G65" s="132">
        <f>IF(F65="","",VLOOKUP(F65,'商品一覧'!$B$3:'商品一覧'!$E$17,3,FALSE))</f>
      </c>
      <c r="H65" s="92"/>
      <c r="I65" s="139">
        <f t="shared" si="0"/>
      </c>
      <c r="J65" s="95"/>
      <c r="K65" s="96">
        <f t="shared" si="1"/>
      </c>
      <c r="L65" s="97"/>
      <c r="M65" s="92"/>
      <c r="N65" s="92"/>
      <c r="O65" s="92"/>
      <c r="P65" s="98"/>
    </row>
    <row r="66" spans="1:16" ht="24.75" thickBot="1">
      <c r="A66" s="39">
        <v>50</v>
      </c>
      <c r="B66" s="99"/>
      <c r="C66" s="99"/>
      <c r="D66" s="99"/>
      <c r="E66" s="100"/>
      <c r="F66" s="101"/>
      <c r="G66" s="133">
        <f>IF(F66="","",VLOOKUP(F66,'商品一覧'!$B$3:'商品一覧'!$E$17,3,FALSE))</f>
      </c>
      <c r="H66" s="99"/>
      <c r="I66" s="140">
        <f t="shared" si="0"/>
      </c>
      <c r="J66" s="102"/>
      <c r="K66" s="103">
        <f t="shared" si="1"/>
      </c>
      <c r="L66" s="104"/>
      <c r="M66" s="99"/>
      <c r="N66" s="99"/>
      <c r="O66" s="99"/>
      <c r="P66" s="105"/>
    </row>
    <row r="67" spans="1:16" ht="24">
      <c r="A67" s="15">
        <v>51</v>
      </c>
      <c r="B67" s="106"/>
      <c r="C67" s="106"/>
      <c r="D67" s="106"/>
      <c r="E67" s="107"/>
      <c r="F67" s="108"/>
      <c r="G67" s="134">
        <f>IF(F67="","",VLOOKUP(F67,'商品一覧'!$B$3:'商品一覧'!$E$17,3,FALSE))</f>
      </c>
      <c r="H67" s="106"/>
      <c r="I67" s="141">
        <f t="shared" si="0"/>
      </c>
      <c r="J67" s="109"/>
      <c r="K67" s="110">
        <f t="shared" si="1"/>
      </c>
      <c r="L67" s="111"/>
      <c r="M67" s="106"/>
      <c r="N67" s="106"/>
      <c r="O67" s="106"/>
      <c r="P67" s="112"/>
    </row>
    <row r="68" spans="1:16" ht="24">
      <c r="A68" s="26">
        <v>52</v>
      </c>
      <c r="B68" s="92"/>
      <c r="C68" s="92"/>
      <c r="D68" s="92"/>
      <c r="E68" s="93"/>
      <c r="F68" s="94"/>
      <c r="G68" s="132">
        <f>IF(F68="","",VLOOKUP(F68,'商品一覧'!$B$3:'商品一覧'!$E$17,3,FALSE))</f>
      </c>
      <c r="H68" s="92"/>
      <c r="I68" s="139">
        <f t="shared" si="0"/>
      </c>
      <c r="J68" s="95"/>
      <c r="K68" s="96">
        <f t="shared" si="1"/>
      </c>
      <c r="L68" s="97"/>
      <c r="M68" s="92"/>
      <c r="N68" s="92"/>
      <c r="O68" s="92"/>
      <c r="P68" s="98"/>
    </row>
    <row r="69" spans="1:16" ht="24">
      <c r="A69" s="26">
        <v>53</v>
      </c>
      <c r="B69" s="92"/>
      <c r="C69" s="92"/>
      <c r="D69" s="92"/>
      <c r="E69" s="93"/>
      <c r="F69" s="94"/>
      <c r="G69" s="132">
        <f>IF(F69="","",VLOOKUP(F69,'商品一覧'!$B$3:'商品一覧'!$E$17,3,FALSE))</f>
      </c>
      <c r="H69" s="92"/>
      <c r="I69" s="139">
        <f t="shared" si="0"/>
      </c>
      <c r="J69" s="95"/>
      <c r="K69" s="96">
        <f t="shared" si="1"/>
      </c>
      <c r="L69" s="97"/>
      <c r="M69" s="92"/>
      <c r="N69" s="92"/>
      <c r="O69" s="92"/>
      <c r="P69" s="98"/>
    </row>
    <row r="70" spans="1:16" ht="24">
      <c r="A70" s="26">
        <v>54</v>
      </c>
      <c r="B70" s="92"/>
      <c r="C70" s="92"/>
      <c r="D70" s="92"/>
      <c r="E70" s="93"/>
      <c r="F70" s="94"/>
      <c r="G70" s="132">
        <f>IF(F70="","",VLOOKUP(F70,'商品一覧'!$B$3:'商品一覧'!$E$17,3,FALSE))</f>
      </c>
      <c r="H70" s="92"/>
      <c r="I70" s="139">
        <f t="shared" si="0"/>
      </c>
      <c r="J70" s="95"/>
      <c r="K70" s="96">
        <f t="shared" si="1"/>
      </c>
      <c r="L70" s="97"/>
      <c r="M70" s="92"/>
      <c r="N70" s="92"/>
      <c r="O70" s="92"/>
      <c r="P70" s="98"/>
    </row>
    <row r="71" spans="1:16" ht="24">
      <c r="A71" s="26">
        <v>55</v>
      </c>
      <c r="B71" s="92"/>
      <c r="C71" s="92"/>
      <c r="D71" s="92"/>
      <c r="E71" s="93"/>
      <c r="F71" s="94"/>
      <c r="G71" s="132">
        <f>IF(F71="","",VLOOKUP(F71,'商品一覧'!$B$3:'商品一覧'!$E$17,3,FALSE))</f>
      </c>
      <c r="H71" s="92"/>
      <c r="I71" s="139">
        <f t="shared" si="0"/>
      </c>
      <c r="J71" s="95"/>
      <c r="K71" s="96">
        <f t="shared" si="1"/>
      </c>
      <c r="L71" s="97"/>
      <c r="M71" s="92"/>
      <c r="N71" s="92"/>
      <c r="O71" s="92"/>
      <c r="P71" s="98"/>
    </row>
    <row r="72" spans="1:16" ht="24">
      <c r="A72" s="26">
        <v>56</v>
      </c>
      <c r="B72" s="92"/>
      <c r="C72" s="92"/>
      <c r="D72" s="92"/>
      <c r="E72" s="93"/>
      <c r="F72" s="94"/>
      <c r="G72" s="132">
        <f>IF(F72="","",VLOOKUP(F72,'商品一覧'!$B$3:'商品一覧'!$E$17,3,FALSE))</f>
      </c>
      <c r="H72" s="92"/>
      <c r="I72" s="139">
        <f t="shared" si="0"/>
      </c>
      <c r="J72" s="95"/>
      <c r="K72" s="96">
        <f t="shared" si="1"/>
      </c>
      <c r="L72" s="97"/>
      <c r="M72" s="92"/>
      <c r="N72" s="92"/>
      <c r="O72" s="92"/>
      <c r="P72" s="98"/>
    </row>
    <row r="73" spans="1:16" ht="24">
      <c r="A73" s="26">
        <v>57</v>
      </c>
      <c r="B73" s="92"/>
      <c r="C73" s="92"/>
      <c r="D73" s="92"/>
      <c r="E73" s="93"/>
      <c r="F73" s="94"/>
      <c r="G73" s="132">
        <f>IF(F73="","",VLOOKUP(F73,'商品一覧'!$B$3:'商品一覧'!$E$17,3,FALSE))</f>
      </c>
      <c r="H73" s="92"/>
      <c r="I73" s="139">
        <f t="shared" si="0"/>
      </c>
      <c r="J73" s="95"/>
      <c r="K73" s="96">
        <f t="shared" si="1"/>
      </c>
      <c r="L73" s="97"/>
      <c r="M73" s="92"/>
      <c r="N73" s="92"/>
      <c r="O73" s="92"/>
      <c r="P73" s="98"/>
    </row>
    <row r="74" spans="1:16" ht="24">
      <c r="A74" s="26">
        <v>58</v>
      </c>
      <c r="B74" s="92"/>
      <c r="C74" s="92"/>
      <c r="D74" s="92"/>
      <c r="E74" s="93"/>
      <c r="F74" s="94"/>
      <c r="G74" s="132">
        <f>IF(F74="","",VLOOKUP(F74,'商品一覧'!$B$3:'商品一覧'!$E$17,3,FALSE))</f>
      </c>
      <c r="H74" s="92"/>
      <c r="I74" s="139">
        <f t="shared" si="0"/>
      </c>
      <c r="J74" s="95"/>
      <c r="K74" s="96">
        <f t="shared" si="1"/>
      </c>
      <c r="L74" s="97"/>
      <c r="M74" s="92"/>
      <c r="N74" s="92"/>
      <c r="O74" s="92"/>
      <c r="P74" s="98"/>
    </row>
    <row r="75" spans="1:16" ht="24">
      <c r="A75" s="26">
        <v>59</v>
      </c>
      <c r="B75" s="92"/>
      <c r="C75" s="92"/>
      <c r="D75" s="92"/>
      <c r="E75" s="93"/>
      <c r="F75" s="94"/>
      <c r="G75" s="132">
        <f>IF(F75="","",VLOOKUP(F75,'商品一覧'!$B$3:'商品一覧'!$E$17,3,FALSE))</f>
      </c>
      <c r="H75" s="92"/>
      <c r="I75" s="139">
        <f t="shared" si="0"/>
      </c>
      <c r="J75" s="95"/>
      <c r="K75" s="96">
        <f t="shared" si="1"/>
      </c>
      <c r="L75" s="97"/>
      <c r="M75" s="92"/>
      <c r="N75" s="92"/>
      <c r="O75" s="92"/>
      <c r="P75" s="98"/>
    </row>
    <row r="76" spans="1:16" ht="24.75" thickBot="1">
      <c r="A76" s="16">
        <v>60</v>
      </c>
      <c r="B76" s="90"/>
      <c r="C76" s="90"/>
      <c r="D76" s="90"/>
      <c r="E76" s="113"/>
      <c r="F76" s="114"/>
      <c r="G76" s="135">
        <f>IF(F76="","",VLOOKUP(F76,'商品一覧'!$B$3:'商品一覧'!$E$17,3,FALSE))</f>
      </c>
      <c r="H76" s="90"/>
      <c r="I76" s="142">
        <f t="shared" si="0"/>
      </c>
      <c r="J76" s="115"/>
      <c r="K76" s="116">
        <f t="shared" si="1"/>
      </c>
      <c r="L76" s="117"/>
      <c r="M76" s="90"/>
      <c r="N76" s="90"/>
      <c r="O76" s="90"/>
      <c r="P76" s="91"/>
    </row>
    <row r="77" spans="1:16" ht="24">
      <c r="A77" s="40">
        <v>61</v>
      </c>
      <c r="B77" s="118"/>
      <c r="C77" s="118"/>
      <c r="D77" s="118"/>
      <c r="E77" s="119"/>
      <c r="F77" s="120"/>
      <c r="G77" s="136">
        <f>IF(F77="","",VLOOKUP(F77,'商品一覧'!$B$3:'商品一覧'!$E$17,3,FALSE))</f>
      </c>
      <c r="H77" s="118"/>
      <c r="I77" s="143">
        <f t="shared" si="0"/>
      </c>
      <c r="J77" s="121"/>
      <c r="K77" s="122">
        <f t="shared" si="1"/>
      </c>
      <c r="L77" s="123"/>
      <c r="M77" s="118"/>
      <c r="N77" s="118"/>
      <c r="O77" s="118"/>
      <c r="P77" s="124"/>
    </row>
    <row r="78" spans="1:16" ht="24">
      <c r="A78" s="26">
        <v>62</v>
      </c>
      <c r="B78" s="92"/>
      <c r="C78" s="92"/>
      <c r="D78" s="92"/>
      <c r="E78" s="93"/>
      <c r="F78" s="94"/>
      <c r="G78" s="132">
        <f>IF(F78="","",VLOOKUP(F78,'商品一覧'!$B$3:'商品一覧'!$E$17,3,FALSE))</f>
      </c>
      <c r="H78" s="92"/>
      <c r="I78" s="139">
        <f t="shared" si="0"/>
      </c>
      <c r="J78" s="95"/>
      <c r="K78" s="96">
        <f t="shared" si="1"/>
      </c>
      <c r="L78" s="97"/>
      <c r="M78" s="92"/>
      <c r="N78" s="92"/>
      <c r="O78" s="92"/>
      <c r="P78" s="98"/>
    </row>
    <row r="79" spans="1:16" ht="24">
      <c r="A79" s="26">
        <v>63</v>
      </c>
      <c r="B79" s="92"/>
      <c r="C79" s="92"/>
      <c r="D79" s="92"/>
      <c r="E79" s="93"/>
      <c r="F79" s="94"/>
      <c r="G79" s="132">
        <f>IF(F79="","",VLOOKUP(F79,'商品一覧'!$B$3:'商品一覧'!$E$17,3,FALSE))</f>
      </c>
      <c r="H79" s="92"/>
      <c r="I79" s="139">
        <f t="shared" si="0"/>
      </c>
      <c r="J79" s="95"/>
      <c r="K79" s="96">
        <f t="shared" si="1"/>
      </c>
      <c r="L79" s="97"/>
      <c r="M79" s="92"/>
      <c r="N79" s="92"/>
      <c r="O79" s="92"/>
      <c r="P79" s="98"/>
    </row>
    <row r="80" spans="1:16" ht="24">
      <c r="A80" s="26">
        <v>64</v>
      </c>
      <c r="B80" s="92"/>
      <c r="C80" s="92"/>
      <c r="D80" s="92"/>
      <c r="E80" s="93"/>
      <c r="F80" s="94"/>
      <c r="G80" s="132">
        <f>IF(F80="","",VLOOKUP(F80,'商品一覧'!$B$3:'商品一覧'!$E$17,3,FALSE))</f>
      </c>
      <c r="H80" s="92"/>
      <c r="I80" s="139">
        <f t="shared" si="0"/>
      </c>
      <c r="J80" s="95"/>
      <c r="K80" s="96">
        <f t="shared" si="1"/>
      </c>
      <c r="L80" s="97"/>
      <c r="M80" s="92"/>
      <c r="N80" s="92"/>
      <c r="O80" s="92"/>
      <c r="P80" s="98"/>
    </row>
    <row r="81" spans="1:16" ht="24">
      <c r="A81" s="26">
        <v>65</v>
      </c>
      <c r="B81" s="92"/>
      <c r="C81" s="92"/>
      <c r="D81" s="92"/>
      <c r="E81" s="93"/>
      <c r="F81" s="94"/>
      <c r="G81" s="132">
        <f>IF(F81="","",VLOOKUP(F81,'商品一覧'!$B$3:'商品一覧'!$E$17,3,FALSE))</f>
      </c>
      <c r="H81" s="92"/>
      <c r="I81" s="139">
        <f t="shared" si="0"/>
      </c>
      <c r="J81" s="95"/>
      <c r="K81" s="96">
        <f t="shared" si="1"/>
      </c>
      <c r="L81" s="97"/>
      <c r="M81" s="92"/>
      <c r="N81" s="92"/>
      <c r="O81" s="92"/>
      <c r="P81" s="98"/>
    </row>
    <row r="82" spans="1:16" ht="24">
      <c r="A82" s="26">
        <v>66</v>
      </c>
      <c r="B82" s="92"/>
      <c r="C82" s="92"/>
      <c r="D82" s="92"/>
      <c r="E82" s="93"/>
      <c r="F82" s="94"/>
      <c r="G82" s="132">
        <f>IF(F82="","",VLOOKUP(F82,'商品一覧'!$B$3:'商品一覧'!$E$17,3,FALSE))</f>
      </c>
      <c r="H82" s="92"/>
      <c r="I82" s="139">
        <f aca="true" t="shared" si="2" ref="I82:I116">IF(H82="","",G82*H82)</f>
      </c>
      <c r="J82" s="95"/>
      <c r="K82" s="96">
        <f aca="true" t="shared" si="3" ref="K82:K116">IF(H82="","",$K$13+7)</f>
      </c>
      <c r="L82" s="97"/>
      <c r="M82" s="92"/>
      <c r="N82" s="92"/>
      <c r="O82" s="92"/>
      <c r="P82" s="98"/>
    </row>
    <row r="83" spans="1:16" ht="24">
      <c r="A83" s="26">
        <v>67</v>
      </c>
      <c r="B83" s="92"/>
      <c r="C83" s="92"/>
      <c r="D83" s="92"/>
      <c r="E83" s="93"/>
      <c r="F83" s="94"/>
      <c r="G83" s="132">
        <f>IF(F83="","",VLOOKUP(F83,'商品一覧'!$B$3:'商品一覧'!$E$17,3,FALSE))</f>
      </c>
      <c r="H83" s="92"/>
      <c r="I83" s="139">
        <f t="shared" si="2"/>
      </c>
      <c r="J83" s="95"/>
      <c r="K83" s="96">
        <f t="shared" si="3"/>
      </c>
      <c r="L83" s="97"/>
      <c r="M83" s="92"/>
      <c r="N83" s="92"/>
      <c r="O83" s="92"/>
      <c r="P83" s="98"/>
    </row>
    <row r="84" spans="1:16" ht="24">
      <c r="A84" s="26">
        <v>68</v>
      </c>
      <c r="B84" s="92"/>
      <c r="C84" s="92"/>
      <c r="D84" s="92"/>
      <c r="E84" s="93"/>
      <c r="F84" s="94"/>
      <c r="G84" s="132">
        <f>IF(F84="","",VLOOKUP(F84,'商品一覧'!$B$3:'商品一覧'!$E$17,3,FALSE))</f>
      </c>
      <c r="H84" s="92"/>
      <c r="I84" s="139">
        <f t="shared" si="2"/>
      </c>
      <c r="J84" s="95"/>
      <c r="K84" s="96">
        <f t="shared" si="3"/>
      </c>
      <c r="L84" s="97"/>
      <c r="M84" s="92"/>
      <c r="N84" s="92"/>
      <c r="O84" s="92"/>
      <c r="P84" s="98"/>
    </row>
    <row r="85" spans="1:16" ht="24">
      <c r="A85" s="26">
        <v>69</v>
      </c>
      <c r="B85" s="92"/>
      <c r="C85" s="92"/>
      <c r="D85" s="92"/>
      <c r="E85" s="93"/>
      <c r="F85" s="94"/>
      <c r="G85" s="132">
        <f>IF(F85="","",VLOOKUP(F85,'商品一覧'!$B$3:'商品一覧'!$E$17,3,FALSE))</f>
      </c>
      <c r="H85" s="92"/>
      <c r="I85" s="139">
        <f t="shared" si="2"/>
      </c>
      <c r="J85" s="95"/>
      <c r="K85" s="96">
        <f t="shared" si="3"/>
      </c>
      <c r="L85" s="97"/>
      <c r="M85" s="92"/>
      <c r="N85" s="92"/>
      <c r="O85" s="92"/>
      <c r="P85" s="98"/>
    </row>
    <row r="86" spans="1:16" ht="24.75" thickBot="1">
      <c r="A86" s="39">
        <v>70</v>
      </c>
      <c r="B86" s="99"/>
      <c r="C86" s="99"/>
      <c r="D86" s="99"/>
      <c r="E86" s="100"/>
      <c r="F86" s="101"/>
      <c r="G86" s="133">
        <f>IF(F86="","",VLOOKUP(F86,'商品一覧'!$B$3:'商品一覧'!$E$17,3,FALSE))</f>
      </c>
      <c r="H86" s="99"/>
      <c r="I86" s="140">
        <f t="shared" si="2"/>
      </c>
      <c r="J86" s="102"/>
      <c r="K86" s="103">
        <f t="shared" si="3"/>
      </c>
      <c r="L86" s="104"/>
      <c r="M86" s="99"/>
      <c r="N86" s="99"/>
      <c r="O86" s="99"/>
      <c r="P86" s="105"/>
    </row>
    <row r="87" spans="1:16" ht="24">
      <c r="A87" s="15">
        <v>71</v>
      </c>
      <c r="B87" s="106"/>
      <c r="C87" s="106"/>
      <c r="D87" s="106"/>
      <c r="E87" s="107"/>
      <c r="F87" s="108"/>
      <c r="G87" s="134">
        <f>IF(F87="","",VLOOKUP(F87,'商品一覧'!$B$3:'商品一覧'!$E$17,3,FALSE))</f>
      </c>
      <c r="H87" s="106"/>
      <c r="I87" s="141">
        <f t="shared" si="2"/>
      </c>
      <c r="J87" s="109"/>
      <c r="K87" s="110">
        <f t="shared" si="3"/>
      </c>
      <c r="L87" s="111"/>
      <c r="M87" s="106"/>
      <c r="N87" s="106"/>
      <c r="O87" s="106"/>
      <c r="P87" s="112"/>
    </row>
    <row r="88" spans="1:16" ht="24">
      <c r="A88" s="26">
        <v>72</v>
      </c>
      <c r="B88" s="92"/>
      <c r="C88" s="92"/>
      <c r="D88" s="92"/>
      <c r="E88" s="93"/>
      <c r="F88" s="94"/>
      <c r="G88" s="132">
        <f>IF(F88="","",VLOOKUP(F88,'商品一覧'!$B$3:'商品一覧'!$E$17,3,FALSE))</f>
      </c>
      <c r="H88" s="92"/>
      <c r="I88" s="139">
        <f t="shared" si="2"/>
      </c>
      <c r="J88" s="95"/>
      <c r="K88" s="96">
        <f t="shared" si="3"/>
      </c>
      <c r="L88" s="97"/>
      <c r="M88" s="92"/>
      <c r="N88" s="92"/>
      <c r="O88" s="92"/>
      <c r="P88" s="98"/>
    </row>
    <row r="89" spans="1:16" ht="24">
      <c r="A89" s="26">
        <v>73</v>
      </c>
      <c r="B89" s="92"/>
      <c r="C89" s="92"/>
      <c r="D89" s="92"/>
      <c r="E89" s="93"/>
      <c r="F89" s="94"/>
      <c r="G89" s="132">
        <f>IF(F89="","",VLOOKUP(F89,'商品一覧'!$B$3:'商品一覧'!$E$17,3,FALSE))</f>
      </c>
      <c r="H89" s="92"/>
      <c r="I89" s="139">
        <f t="shared" si="2"/>
      </c>
      <c r="J89" s="95"/>
      <c r="K89" s="96">
        <f t="shared" si="3"/>
      </c>
      <c r="L89" s="97"/>
      <c r="M89" s="92"/>
      <c r="N89" s="92"/>
      <c r="O89" s="92"/>
      <c r="P89" s="98"/>
    </row>
    <row r="90" spans="1:16" ht="24">
      <c r="A90" s="26">
        <v>74</v>
      </c>
      <c r="B90" s="92"/>
      <c r="C90" s="92"/>
      <c r="D90" s="92"/>
      <c r="E90" s="93"/>
      <c r="F90" s="94"/>
      <c r="G90" s="132">
        <f>IF(F90="","",VLOOKUP(F90,'商品一覧'!$B$3:'商品一覧'!$E$17,3,FALSE))</f>
      </c>
      <c r="H90" s="92"/>
      <c r="I90" s="139">
        <f t="shared" si="2"/>
      </c>
      <c r="J90" s="95"/>
      <c r="K90" s="96">
        <f t="shared" si="3"/>
      </c>
      <c r="L90" s="97"/>
      <c r="M90" s="92"/>
      <c r="N90" s="92"/>
      <c r="O90" s="92"/>
      <c r="P90" s="98"/>
    </row>
    <row r="91" spans="1:16" ht="24">
      <c r="A91" s="26">
        <v>75</v>
      </c>
      <c r="B91" s="92"/>
      <c r="C91" s="92"/>
      <c r="D91" s="92"/>
      <c r="E91" s="93"/>
      <c r="F91" s="94"/>
      <c r="G91" s="132">
        <f>IF(F91="","",VLOOKUP(F91,'商品一覧'!$B$3:'商品一覧'!$E$17,3,FALSE))</f>
      </c>
      <c r="H91" s="92"/>
      <c r="I91" s="139">
        <f t="shared" si="2"/>
      </c>
      <c r="J91" s="95"/>
      <c r="K91" s="96">
        <f t="shared" si="3"/>
      </c>
      <c r="L91" s="97"/>
      <c r="M91" s="92"/>
      <c r="N91" s="92"/>
      <c r="O91" s="92"/>
      <c r="P91" s="98"/>
    </row>
    <row r="92" spans="1:16" ht="24">
      <c r="A92" s="26">
        <v>76</v>
      </c>
      <c r="B92" s="92"/>
      <c r="C92" s="92"/>
      <c r="D92" s="92"/>
      <c r="E92" s="93"/>
      <c r="F92" s="94"/>
      <c r="G92" s="132">
        <f>IF(F92="","",VLOOKUP(F92,'商品一覧'!$B$3:'商品一覧'!$E$17,3,FALSE))</f>
      </c>
      <c r="H92" s="92"/>
      <c r="I92" s="139">
        <f t="shared" si="2"/>
      </c>
      <c r="J92" s="95"/>
      <c r="K92" s="96">
        <f t="shared" si="3"/>
      </c>
      <c r="L92" s="97"/>
      <c r="M92" s="92"/>
      <c r="N92" s="92"/>
      <c r="O92" s="92"/>
      <c r="P92" s="98"/>
    </row>
    <row r="93" spans="1:16" ht="24">
      <c r="A93" s="26">
        <v>77</v>
      </c>
      <c r="B93" s="92"/>
      <c r="C93" s="92"/>
      <c r="D93" s="92"/>
      <c r="E93" s="93"/>
      <c r="F93" s="94"/>
      <c r="G93" s="132">
        <f>IF(F93="","",VLOOKUP(F93,'商品一覧'!$B$3:'商品一覧'!$E$17,3,FALSE))</f>
      </c>
      <c r="H93" s="92"/>
      <c r="I93" s="139">
        <f t="shared" si="2"/>
      </c>
      <c r="J93" s="95"/>
      <c r="K93" s="96">
        <f t="shared" si="3"/>
      </c>
      <c r="L93" s="97"/>
      <c r="M93" s="92"/>
      <c r="N93" s="92"/>
      <c r="O93" s="92"/>
      <c r="P93" s="98"/>
    </row>
    <row r="94" spans="1:16" ht="24">
      <c r="A94" s="26">
        <v>78</v>
      </c>
      <c r="B94" s="92"/>
      <c r="C94" s="92"/>
      <c r="D94" s="92"/>
      <c r="E94" s="93"/>
      <c r="F94" s="94"/>
      <c r="G94" s="132">
        <f>IF(F94="","",VLOOKUP(F94,'商品一覧'!$B$3:'商品一覧'!$E$17,3,FALSE))</f>
      </c>
      <c r="H94" s="92"/>
      <c r="I94" s="139">
        <f t="shared" si="2"/>
      </c>
      <c r="J94" s="95"/>
      <c r="K94" s="96">
        <f t="shared" si="3"/>
      </c>
      <c r="L94" s="97"/>
      <c r="M94" s="92"/>
      <c r="N94" s="92"/>
      <c r="O94" s="92"/>
      <c r="P94" s="98"/>
    </row>
    <row r="95" spans="1:16" ht="24">
      <c r="A95" s="26">
        <v>79</v>
      </c>
      <c r="B95" s="92"/>
      <c r="C95" s="92"/>
      <c r="D95" s="92"/>
      <c r="E95" s="93"/>
      <c r="F95" s="94"/>
      <c r="G95" s="132">
        <f>IF(F95="","",VLOOKUP(F95,'商品一覧'!$B$3:'商品一覧'!$E$17,3,FALSE))</f>
      </c>
      <c r="H95" s="92"/>
      <c r="I95" s="139">
        <f t="shared" si="2"/>
      </c>
      <c r="J95" s="95"/>
      <c r="K95" s="96">
        <f t="shared" si="3"/>
      </c>
      <c r="L95" s="97"/>
      <c r="M95" s="92"/>
      <c r="N95" s="92"/>
      <c r="O95" s="92"/>
      <c r="P95" s="98"/>
    </row>
    <row r="96" spans="1:16" ht="24.75" thickBot="1">
      <c r="A96" s="16">
        <v>80</v>
      </c>
      <c r="B96" s="90"/>
      <c r="C96" s="90"/>
      <c r="D96" s="90"/>
      <c r="E96" s="113"/>
      <c r="F96" s="114"/>
      <c r="G96" s="135">
        <f>IF(F96="","",VLOOKUP(F96,'商品一覧'!$B$3:'商品一覧'!$E$17,3,FALSE))</f>
      </c>
      <c r="H96" s="90"/>
      <c r="I96" s="142">
        <f t="shared" si="2"/>
      </c>
      <c r="J96" s="115"/>
      <c r="K96" s="116">
        <f t="shared" si="3"/>
      </c>
      <c r="L96" s="117"/>
      <c r="M96" s="90"/>
      <c r="N96" s="90"/>
      <c r="O96" s="90"/>
      <c r="P96" s="91"/>
    </row>
    <row r="97" spans="1:16" ht="24">
      <c r="A97" s="40">
        <v>81</v>
      </c>
      <c r="B97" s="118"/>
      <c r="C97" s="118"/>
      <c r="D97" s="118"/>
      <c r="E97" s="119"/>
      <c r="F97" s="120"/>
      <c r="G97" s="136">
        <f>IF(F97="","",VLOOKUP(F97,'商品一覧'!$B$3:'商品一覧'!$E$17,3,FALSE))</f>
      </c>
      <c r="H97" s="118"/>
      <c r="I97" s="143">
        <f t="shared" si="2"/>
      </c>
      <c r="J97" s="121"/>
      <c r="K97" s="122">
        <f t="shared" si="3"/>
      </c>
      <c r="L97" s="123"/>
      <c r="M97" s="118"/>
      <c r="N97" s="118"/>
      <c r="O97" s="118"/>
      <c r="P97" s="124"/>
    </row>
    <row r="98" spans="1:16" ht="24">
      <c r="A98" s="26">
        <v>82</v>
      </c>
      <c r="B98" s="92"/>
      <c r="C98" s="92"/>
      <c r="D98" s="92"/>
      <c r="E98" s="93"/>
      <c r="F98" s="94"/>
      <c r="G98" s="132">
        <f>IF(F98="","",VLOOKUP(F98,'商品一覧'!$B$3:'商品一覧'!$E$17,3,FALSE))</f>
      </c>
      <c r="H98" s="92"/>
      <c r="I98" s="139">
        <f t="shared" si="2"/>
      </c>
      <c r="J98" s="95"/>
      <c r="K98" s="96">
        <f t="shared" si="3"/>
      </c>
      <c r="L98" s="97"/>
      <c r="M98" s="92"/>
      <c r="N98" s="92"/>
      <c r="O98" s="92"/>
      <c r="P98" s="98"/>
    </row>
    <row r="99" spans="1:16" ht="24">
      <c r="A99" s="26">
        <v>83</v>
      </c>
      <c r="B99" s="92"/>
      <c r="C99" s="92"/>
      <c r="D99" s="92"/>
      <c r="E99" s="93"/>
      <c r="F99" s="94"/>
      <c r="G99" s="132">
        <f>IF(F99="","",VLOOKUP(F99,'商品一覧'!$B$3:'商品一覧'!$E$17,3,FALSE))</f>
      </c>
      <c r="H99" s="92"/>
      <c r="I99" s="139">
        <f t="shared" si="2"/>
      </c>
      <c r="J99" s="95"/>
      <c r="K99" s="96">
        <f t="shared" si="3"/>
      </c>
      <c r="L99" s="97"/>
      <c r="M99" s="92"/>
      <c r="N99" s="92"/>
      <c r="O99" s="92"/>
      <c r="P99" s="98"/>
    </row>
    <row r="100" spans="1:16" ht="24">
      <c r="A100" s="26">
        <v>84</v>
      </c>
      <c r="B100" s="92"/>
      <c r="C100" s="92"/>
      <c r="D100" s="92"/>
      <c r="E100" s="93"/>
      <c r="F100" s="94"/>
      <c r="G100" s="132">
        <f>IF(F100="","",VLOOKUP(F100,'商品一覧'!$B$3:'商品一覧'!$E$17,3,FALSE))</f>
      </c>
      <c r="H100" s="92"/>
      <c r="I100" s="139">
        <f t="shared" si="2"/>
      </c>
      <c r="J100" s="95"/>
      <c r="K100" s="96">
        <f t="shared" si="3"/>
      </c>
      <c r="L100" s="97"/>
      <c r="M100" s="92"/>
      <c r="N100" s="92"/>
      <c r="O100" s="92"/>
      <c r="P100" s="98"/>
    </row>
    <row r="101" spans="1:16" ht="24">
      <c r="A101" s="26">
        <v>85</v>
      </c>
      <c r="B101" s="92"/>
      <c r="C101" s="92"/>
      <c r="D101" s="92"/>
      <c r="E101" s="93"/>
      <c r="F101" s="94"/>
      <c r="G101" s="132">
        <f>IF(F101="","",VLOOKUP(F101,'商品一覧'!$B$3:'商品一覧'!$E$17,3,FALSE))</f>
      </c>
      <c r="H101" s="92"/>
      <c r="I101" s="139">
        <f t="shared" si="2"/>
      </c>
      <c r="J101" s="95"/>
      <c r="K101" s="96">
        <f t="shared" si="3"/>
      </c>
      <c r="L101" s="97"/>
      <c r="M101" s="92"/>
      <c r="N101" s="92"/>
      <c r="O101" s="92"/>
      <c r="P101" s="98"/>
    </row>
    <row r="102" spans="1:16" ht="24">
      <c r="A102" s="26">
        <v>86</v>
      </c>
      <c r="B102" s="92"/>
      <c r="C102" s="92"/>
      <c r="D102" s="92"/>
      <c r="E102" s="93"/>
      <c r="F102" s="94"/>
      <c r="G102" s="132">
        <f>IF(F102="","",VLOOKUP(F102,'商品一覧'!$B$3:'商品一覧'!$E$17,3,FALSE))</f>
      </c>
      <c r="H102" s="92"/>
      <c r="I102" s="139">
        <f t="shared" si="2"/>
      </c>
      <c r="J102" s="95"/>
      <c r="K102" s="96">
        <f t="shared" si="3"/>
      </c>
      <c r="L102" s="97"/>
      <c r="M102" s="92"/>
      <c r="N102" s="92"/>
      <c r="O102" s="92"/>
      <c r="P102" s="98"/>
    </row>
    <row r="103" spans="1:16" ht="24">
      <c r="A103" s="26">
        <v>87</v>
      </c>
      <c r="B103" s="92"/>
      <c r="C103" s="92"/>
      <c r="D103" s="92"/>
      <c r="E103" s="93"/>
      <c r="F103" s="94"/>
      <c r="G103" s="132">
        <f>IF(F103="","",VLOOKUP(F103,'商品一覧'!$B$3:'商品一覧'!$E$17,3,FALSE))</f>
      </c>
      <c r="H103" s="92"/>
      <c r="I103" s="139">
        <f t="shared" si="2"/>
      </c>
      <c r="J103" s="95"/>
      <c r="K103" s="96">
        <f t="shared" si="3"/>
      </c>
      <c r="L103" s="97"/>
      <c r="M103" s="92"/>
      <c r="N103" s="92"/>
      <c r="O103" s="92"/>
      <c r="P103" s="98"/>
    </row>
    <row r="104" spans="1:16" ht="24">
      <c r="A104" s="26">
        <v>88</v>
      </c>
      <c r="B104" s="92"/>
      <c r="C104" s="92"/>
      <c r="D104" s="92"/>
      <c r="E104" s="93"/>
      <c r="F104" s="94"/>
      <c r="G104" s="132">
        <f>IF(F104="","",VLOOKUP(F104,'商品一覧'!$B$3:'商品一覧'!$E$17,3,FALSE))</f>
      </c>
      <c r="H104" s="92"/>
      <c r="I104" s="139">
        <f t="shared" si="2"/>
      </c>
      <c r="J104" s="95"/>
      <c r="K104" s="96">
        <f t="shared" si="3"/>
      </c>
      <c r="L104" s="97"/>
      <c r="M104" s="92"/>
      <c r="N104" s="92"/>
      <c r="O104" s="92"/>
      <c r="P104" s="98"/>
    </row>
    <row r="105" spans="1:16" ht="24">
      <c r="A105" s="26">
        <v>89</v>
      </c>
      <c r="B105" s="92"/>
      <c r="C105" s="92"/>
      <c r="D105" s="92"/>
      <c r="E105" s="93"/>
      <c r="F105" s="94"/>
      <c r="G105" s="132">
        <f>IF(F105="","",VLOOKUP(F105,'商品一覧'!$B$3:'商品一覧'!$E$17,3,FALSE))</f>
      </c>
      <c r="H105" s="92"/>
      <c r="I105" s="139">
        <f t="shared" si="2"/>
      </c>
      <c r="J105" s="95"/>
      <c r="K105" s="96">
        <f t="shared" si="3"/>
      </c>
      <c r="L105" s="97"/>
      <c r="M105" s="92"/>
      <c r="N105" s="92"/>
      <c r="O105" s="92"/>
      <c r="P105" s="98"/>
    </row>
    <row r="106" spans="1:16" ht="24.75" thickBot="1">
      <c r="A106" s="39">
        <v>90</v>
      </c>
      <c r="B106" s="99"/>
      <c r="C106" s="99"/>
      <c r="D106" s="99"/>
      <c r="E106" s="100"/>
      <c r="F106" s="101"/>
      <c r="G106" s="133">
        <f>IF(F106="","",VLOOKUP(F106,'商品一覧'!$B$3:'商品一覧'!$E$17,3,FALSE))</f>
      </c>
      <c r="H106" s="99"/>
      <c r="I106" s="140">
        <f t="shared" si="2"/>
      </c>
      <c r="J106" s="102"/>
      <c r="K106" s="103">
        <f t="shared" si="3"/>
      </c>
      <c r="L106" s="104"/>
      <c r="M106" s="99"/>
      <c r="N106" s="99"/>
      <c r="O106" s="99"/>
      <c r="P106" s="105"/>
    </row>
    <row r="107" spans="1:16" ht="24">
      <c r="A107" s="15">
        <v>91</v>
      </c>
      <c r="B107" s="106"/>
      <c r="C107" s="106"/>
      <c r="D107" s="106"/>
      <c r="E107" s="107"/>
      <c r="F107" s="108"/>
      <c r="G107" s="134">
        <f>IF(F107="","",VLOOKUP(F107,'商品一覧'!$B$3:'商品一覧'!$E$17,3,FALSE))</f>
      </c>
      <c r="H107" s="106"/>
      <c r="I107" s="141">
        <f t="shared" si="2"/>
      </c>
      <c r="J107" s="109"/>
      <c r="K107" s="110">
        <f t="shared" si="3"/>
      </c>
      <c r="L107" s="111"/>
      <c r="M107" s="106"/>
      <c r="N107" s="106"/>
      <c r="O107" s="106"/>
      <c r="P107" s="112"/>
    </row>
    <row r="108" spans="1:16" ht="24">
      <c r="A108" s="26">
        <v>92</v>
      </c>
      <c r="B108" s="92"/>
      <c r="C108" s="92"/>
      <c r="D108" s="92"/>
      <c r="E108" s="93"/>
      <c r="F108" s="94"/>
      <c r="G108" s="132">
        <f>IF(F108="","",VLOOKUP(F108,'商品一覧'!$B$3:'商品一覧'!$E$17,3,FALSE))</f>
      </c>
      <c r="H108" s="92"/>
      <c r="I108" s="139">
        <f t="shared" si="2"/>
      </c>
      <c r="J108" s="95"/>
      <c r="K108" s="96">
        <f t="shared" si="3"/>
      </c>
      <c r="L108" s="97"/>
      <c r="M108" s="92"/>
      <c r="N108" s="92"/>
      <c r="O108" s="92"/>
      <c r="P108" s="98"/>
    </row>
    <row r="109" spans="1:16" ht="24">
      <c r="A109" s="26">
        <v>93</v>
      </c>
      <c r="B109" s="92"/>
      <c r="C109" s="92"/>
      <c r="D109" s="92"/>
      <c r="E109" s="93"/>
      <c r="F109" s="94"/>
      <c r="G109" s="132">
        <f>IF(F109="","",VLOOKUP(F109,'商品一覧'!$B$3:'商品一覧'!$E$17,3,FALSE))</f>
      </c>
      <c r="H109" s="92"/>
      <c r="I109" s="139">
        <f t="shared" si="2"/>
      </c>
      <c r="J109" s="95"/>
      <c r="K109" s="96">
        <f t="shared" si="3"/>
      </c>
      <c r="L109" s="97"/>
      <c r="M109" s="92"/>
      <c r="N109" s="92"/>
      <c r="O109" s="92"/>
      <c r="P109" s="98"/>
    </row>
    <row r="110" spans="1:16" ht="24">
      <c r="A110" s="26">
        <v>94</v>
      </c>
      <c r="B110" s="92"/>
      <c r="C110" s="92"/>
      <c r="D110" s="92"/>
      <c r="E110" s="93"/>
      <c r="F110" s="94"/>
      <c r="G110" s="132">
        <f>IF(F110="","",VLOOKUP(F110,'商品一覧'!$B$3:'商品一覧'!$E$17,3,FALSE))</f>
      </c>
      <c r="H110" s="92"/>
      <c r="I110" s="139">
        <f t="shared" si="2"/>
      </c>
      <c r="J110" s="95"/>
      <c r="K110" s="96">
        <f t="shared" si="3"/>
      </c>
      <c r="L110" s="97"/>
      <c r="M110" s="92"/>
      <c r="N110" s="92"/>
      <c r="O110" s="92"/>
      <c r="P110" s="98"/>
    </row>
    <row r="111" spans="1:16" ht="24">
      <c r="A111" s="26">
        <v>95</v>
      </c>
      <c r="B111" s="92"/>
      <c r="C111" s="92"/>
      <c r="D111" s="92"/>
      <c r="E111" s="93"/>
      <c r="F111" s="94"/>
      <c r="G111" s="132">
        <f>IF(F111="","",VLOOKUP(F111,'商品一覧'!$B$3:'商品一覧'!$E$17,3,FALSE))</f>
      </c>
      <c r="H111" s="92"/>
      <c r="I111" s="139">
        <f t="shared" si="2"/>
      </c>
      <c r="J111" s="95"/>
      <c r="K111" s="96">
        <f t="shared" si="3"/>
      </c>
      <c r="L111" s="97"/>
      <c r="M111" s="92"/>
      <c r="N111" s="92"/>
      <c r="O111" s="92"/>
      <c r="P111" s="98"/>
    </row>
    <row r="112" spans="1:16" ht="24">
      <c r="A112" s="26">
        <v>96</v>
      </c>
      <c r="B112" s="92"/>
      <c r="C112" s="92"/>
      <c r="D112" s="92"/>
      <c r="E112" s="93"/>
      <c r="F112" s="94"/>
      <c r="G112" s="132">
        <f>IF(F112="","",VLOOKUP(F112,'商品一覧'!$B$3:'商品一覧'!$E$17,3,FALSE))</f>
      </c>
      <c r="H112" s="92"/>
      <c r="I112" s="139">
        <f t="shared" si="2"/>
      </c>
      <c r="J112" s="95"/>
      <c r="K112" s="96">
        <f t="shared" si="3"/>
      </c>
      <c r="L112" s="97"/>
      <c r="M112" s="92"/>
      <c r="N112" s="92"/>
      <c r="O112" s="92"/>
      <c r="P112" s="98"/>
    </row>
    <row r="113" spans="1:16" ht="24">
      <c r="A113" s="26">
        <v>97</v>
      </c>
      <c r="B113" s="92"/>
      <c r="C113" s="92"/>
      <c r="D113" s="92"/>
      <c r="E113" s="93"/>
      <c r="F113" s="94"/>
      <c r="G113" s="132">
        <f>IF(F113="","",VLOOKUP(F113,'商品一覧'!$B$3:'商品一覧'!$E$17,3,FALSE))</f>
      </c>
      <c r="H113" s="92"/>
      <c r="I113" s="139">
        <f t="shared" si="2"/>
      </c>
      <c r="J113" s="95"/>
      <c r="K113" s="96">
        <f t="shared" si="3"/>
      </c>
      <c r="L113" s="97"/>
      <c r="M113" s="92"/>
      <c r="N113" s="92"/>
      <c r="O113" s="92"/>
      <c r="P113" s="98"/>
    </row>
    <row r="114" spans="1:16" ht="24">
      <c r="A114" s="26">
        <v>98</v>
      </c>
      <c r="B114" s="92"/>
      <c r="C114" s="92"/>
      <c r="D114" s="92"/>
      <c r="E114" s="93"/>
      <c r="F114" s="94"/>
      <c r="G114" s="132">
        <f>IF(F114="","",VLOOKUP(F114,'商品一覧'!$B$3:'商品一覧'!$E$17,3,FALSE))</f>
      </c>
      <c r="H114" s="92"/>
      <c r="I114" s="139">
        <f t="shared" si="2"/>
      </c>
      <c r="J114" s="95"/>
      <c r="K114" s="96">
        <f t="shared" si="3"/>
      </c>
      <c r="L114" s="97"/>
      <c r="M114" s="92"/>
      <c r="N114" s="92"/>
      <c r="O114" s="92"/>
      <c r="P114" s="98"/>
    </row>
    <row r="115" spans="1:16" ht="24">
      <c r="A115" s="26">
        <v>99</v>
      </c>
      <c r="B115" s="92"/>
      <c r="C115" s="92"/>
      <c r="D115" s="92"/>
      <c r="E115" s="93"/>
      <c r="F115" s="94"/>
      <c r="G115" s="132">
        <f>IF(F115="","",VLOOKUP(F115,'商品一覧'!$B$3:'商品一覧'!$E$17,3,FALSE))</f>
      </c>
      <c r="H115" s="92"/>
      <c r="I115" s="139">
        <f t="shared" si="2"/>
      </c>
      <c r="J115" s="95"/>
      <c r="K115" s="96">
        <f t="shared" si="3"/>
      </c>
      <c r="L115" s="97"/>
      <c r="M115" s="92"/>
      <c r="N115" s="92"/>
      <c r="O115" s="92"/>
      <c r="P115" s="98"/>
    </row>
    <row r="116" spans="1:16" ht="24.75" thickBot="1">
      <c r="A116" s="16">
        <v>100</v>
      </c>
      <c r="B116" s="90"/>
      <c r="C116" s="90"/>
      <c r="D116" s="90"/>
      <c r="E116" s="113"/>
      <c r="F116" s="114"/>
      <c r="G116" s="135">
        <f>IF(F116="","",VLOOKUP(F116,'商品一覧'!$B$3:'商品一覧'!$E$17,3,FALSE))</f>
      </c>
      <c r="H116" s="90"/>
      <c r="I116" s="142">
        <f t="shared" si="2"/>
      </c>
      <c r="J116" s="115"/>
      <c r="K116" s="116">
        <f t="shared" si="3"/>
      </c>
      <c r="L116" s="117"/>
      <c r="M116" s="90"/>
      <c r="N116" s="90"/>
      <c r="O116" s="90"/>
      <c r="P116" s="91"/>
    </row>
  </sheetData>
  <sheetProtection sheet="1"/>
  <mergeCells count="1">
    <mergeCell ref="F12:H12"/>
  </mergeCells>
  <dataValidations count="2">
    <dataValidation type="list" allowBlank="1" showInputMessage="1" showErrorMessage="1" sqref="F17:F116">
      <formula1>商品名リスト</formula1>
    </dataValidation>
    <dataValidation type="list" allowBlank="1" showInputMessage="1" showErrorMessage="1" sqref="J17:J116">
      <formula1>のし</formula1>
    </dataValidation>
  </dataValidations>
  <hyperlinks>
    <hyperlink ref="D2" r:id="rId1" display="kanasago.base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6"/>
  <sheetViews>
    <sheetView showGridLines="0" zoomScalePageLayoutView="0" workbookViewId="0" topLeftCell="A2">
      <selection activeCell="B4" sqref="B4"/>
    </sheetView>
  </sheetViews>
  <sheetFormatPr defaultColWidth="11.00390625" defaultRowHeight="15.75"/>
  <cols>
    <col min="1" max="1" width="4.375" style="1" bestFit="1" customWidth="1"/>
    <col min="2" max="2" width="30.75390625" style="1" customWidth="1"/>
    <col min="3" max="3" width="10.75390625" style="1" customWidth="1"/>
    <col min="4" max="4" width="50.75390625" style="1" customWidth="1"/>
    <col min="5" max="5" width="20.75390625" style="1" customWidth="1"/>
    <col min="6" max="6" width="30.75390625" style="1" customWidth="1"/>
    <col min="7" max="7" width="13.875" style="1" bestFit="1" customWidth="1"/>
    <col min="8" max="8" width="10.75390625" style="1" customWidth="1"/>
    <col min="9" max="9" width="17.125" style="7" customWidth="1"/>
    <col min="10" max="10" width="10.75390625" style="1" customWidth="1"/>
    <col min="11" max="11" width="27.00390625" style="1" bestFit="1" customWidth="1"/>
    <col min="12" max="12" width="30.75390625" style="1" customWidth="1"/>
    <col min="13" max="13" width="10.75390625" style="1" customWidth="1"/>
    <col min="14" max="14" width="50.75390625" style="1" customWidth="1"/>
    <col min="15" max="15" width="20.75390625" style="1" customWidth="1"/>
    <col min="16" max="16" width="30.75390625" style="1" customWidth="1"/>
    <col min="17" max="16384" width="10.75390625" style="1" customWidth="1"/>
  </cols>
  <sheetData>
    <row r="1" ht="24">
      <c r="A1" s="89" t="s">
        <v>76</v>
      </c>
    </row>
    <row r="2" spans="1:5" ht="24">
      <c r="A2" s="1" t="s">
        <v>79</v>
      </c>
      <c r="B2" s="1" t="s">
        <v>38</v>
      </c>
      <c r="E2" s="125" t="s">
        <v>1</v>
      </c>
    </row>
    <row r="3" spans="1:2" ht="24">
      <c r="A3" s="1" t="s">
        <v>80</v>
      </c>
      <c r="B3" s="129" t="s">
        <v>104</v>
      </c>
    </row>
    <row r="4" spans="1:2" ht="24">
      <c r="A4" s="1" t="s">
        <v>81</v>
      </c>
      <c r="B4" s="129" t="s">
        <v>103</v>
      </c>
    </row>
    <row r="5" spans="1:11" ht="24">
      <c r="A5" s="1" t="s">
        <v>82</v>
      </c>
      <c r="B5" s="131" t="s">
        <v>41</v>
      </c>
      <c r="K5" s="87" t="s">
        <v>52</v>
      </c>
    </row>
    <row r="6" spans="1:11" ht="24">
      <c r="A6" s="1" t="s">
        <v>83</v>
      </c>
      <c r="B6" s="129" t="s">
        <v>102</v>
      </c>
      <c r="K6" s="87" t="s">
        <v>54</v>
      </c>
    </row>
    <row r="7" spans="1:11" ht="24">
      <c r="A7" s="1" t="s">
        <v>84</v>
      </c>
      <c r="B7" s="1" t="s">
        <v>77</v>
      </c>
      <c r="K7" s="10" t="s">
        <v>47</v>
      </c>
    </row>
    <row r="8" spans="2:11" ht="24">
      <c r="B8" s="1" t="s">
        <v>78</v>
      </c>
      <c r="K8" s="10" t="s">
        <v>48</v>
      </c>
    </row>
    <row r="9" ht="24">
      <c r="K9" s="10" t="s">
        <v>49</v>
      </c>
    </row>
    <row r="10" spans="2:11" ht="24.75" thickBot="1">
      <c r="B10" s="3" t="s">
        <v>2</v>
      </c>
      <c r="K10" s="10" t="s">
        <v>50</v>
      </c>
    </row>
    <row r="11" spans="2:11" ht="24.75" thickBot="1">
      <c r="B11" s="17" t="s">
        <v>3</v>
      </c>
      <c r="C11" s="18" t="s">
        <v>4</v>
      </c>
      <c r="D11" s="18" t="s">
        <v>5</v>
      </c>
      <c r="E11" s="19" t="s">
        <v>6</v>
      </c>
      <c r="F11" s="87" t="s">
        <v>55</v>
      </c>
      <c r="G11" s="86"/>
      <c r="H11" s="86"/>
      <c r="I11" s="86"/>
      <c r="J11" s="86"/>
      <c r="K11" s="10" t="s">
        <v>51</v>
      </c>
    </row>
    <row r="12" spans="2:9" ht="24.75" thickBot="1">
      <c r="B12" s="41" t="s">
        <v>56</v>
      </c>
      <c r="C12" s="42" t="s">
        <v>57</v>
      </c>
      <c r="D12" s="42" t="s">
        <v>58</v>
      </c>
      <c r="E12" s="43" t="s">
        <v>59</v>
      </c>
      <c r="F12" s="126" t="s">
        <v>60</v>
      </c>
      <c r="G12" s="127"/>
      <c r="H12" s="128"/>
      <c r="I12" s="7" t="s">
        <v>14</v>
      </c>
    </row>
    <row r="13" spans="7:11" ht="24.75" thickBot="1">
      <c r="G13" s="84"/>
      <c r="H13" s="84"/>
      <c r="I13" s="83"/>
      <c r="J13" s="81" t="s">
        <v>15</v>
      </c>
      <c r="K13" s="44">
        <f ca="1">TODAY()</f>
        <v>44861</v>
      </c>
    </row>
    <row r="14" spans="7:11" ht="24.75" thickBot="1">
      <c r="G14" s="88" t="s">
        <v>44</v>
      </c>
      <c r="J14" s="78"/>
      <c r="K14" s="79"/>
    </row>
    <row r="15" spans="2:12" ht="24.75" thickBot="1">
      <c r="B15" s="3" t="s">
        <v>13</v>
      </c>
      <c r="C15" s="87" t="s">
        <v>46</v>
      </c>
      <c r="F15" s="87" t="s">
        <v>42</v>
      </c>
      <c r="G15" s="80" t="s">
        <v>45</v>
      </c>
      <c r="H15" s="82">
        <f>SUM(H17:H116)</f>
        <v>10</v>
      </c>
      <c r="I15" s="85">
        <f>SUM(I17:I116)</f>
        <v>18023</v>
      </c>
      <c r="K15" s="87" t="s">
        <v>43</v>
      </c>
      <c r="L15" s="87" t="s">
        <v>53</v>
      </c>
    </row>
    <row r="16" spans="1:16" ht="24">
      <c r="A16" s="17" t="s">
        <v>10</v>
      </c>
      <c r="B16" s="18" t="s">
        <v>3</v>
      </c>
      <c r="C16" s="18" t="s">
        <v>4</v>
      </c>
      <c r="D16" s="18" t="s">
        <v>5</v>
      </c>
      <c r="E16" s="30" t="s">
        <v>6</v>
      </c>
      <c r="F16" s="31" t="s">
        <v>7</v>
      </c>
      <c r="G16" s="32" t="s">
        <v>36</v>
      </c>
      <c r="H16" s="33" t="s">
        <v>8</v>
      </c>
      <c r="I16" s="34" t="s">
        <v>37</v>
      </c>
      <c r="J16" s="35" t="s">
        <v>11</v>
      </c>
      <c r="K16" s="36" t="s">
        <v>9</v>
      </c>
      <c r="L16" s="37" t="s">
        <v>3</v>
      </c>
      <c r="M16" s="18" t="s">
        <v>4</v>
      </c>
      <c r="N16" s="18" t="s">
        <v>5</v>
      </c>
      <c r="O16" s="18" t="s">
        <v>6</v>
      </c>
      <c r="P16" s="38" t="s">
        <v>12</v>
      </c>
    </row>
    <row r="17" spans="1:16" ht="24">
      <c r="A17" s="26">
        <v>1</v>
      </c>
      <c r="B17" s="45" t="s">
        <v>61</v>
      </c>
      <c r="C17" s="45" t="s">
        <v>62</v>
      </c>
      <c r="D17" s="45" t="s">
        <v>63</v>
      </c>
      <c r="E17" s="46" t="s">
        <v>64</v>
      </c>
      <c r="F17" s="73" t="s">
        <v>65</v>
      </c>
      <c r="G17" s="9">
        <f>IF(F17="","",VLOOKUP(F17,'商品一覧'!$B$3:'商品一覧'!$E$17,3,FALSE))</f>
        <v>2609</v>
      </c>
      <c r="H17" s="45">
        <v>1</v>
      </c>
      <c r="I17" s="27">
        <f>IF(H17="","",G17*H17)</f>
        <v>2609</v>
      </c>
      <c r="J17" s="54" t="s">
        <v>66</v>
      </c>
      <c r="K17" s="55">
        <f aca="true" t="shared" si="0" ref="K17:K81">IF(H17="","",$K$13+7)</f>
        <v>44868</v>
      </c>
      <c r="L17" s="56"/>
      <c r="M17" s="45"/>
      <c r="N17" s="45"/>
      <c r="O17" s="45"/>
      <c r="P17" s="57"/>
    </row>
    <row r="18" spans="1:16" ht="24">
      <c r="A18" s="26">
        <v>2</v>
      </c>
      <c r="B18" s="45" t="s">
        <v>67</v>
      </c>
      <c r="C18" s="45" t="s">
        <v>62</v>
      </c>
      <c r="D18" s="45" t="s">
        <v>68</v>
      </c>
      <c r="E18" s="46" t="s">
        <v>69</v>
      </c>
      <c r="F18" s="73" t="s">
        <v>22</v>
      </c>
      <c r="G18" s="9">
        <f>IF(F18="","",VLOOKUP(F18,'商品一覧'!$B$3:'商品一覧'!$E$17,3,FALSE))</f>
        <v>2022</v>
      </c>
      <c r="H18" s="45">
        <v>1</v>
      </c>
      <c r="I18" s="27">
        <f aca="true" t="shared" si="1" ref="I18:I81">IF(H18="","",G18*H18)</f>
        <v>2022</v>
      </c>
      <c r="J18" s="54"/>
      <c r="K18" s="55">
        <f t="shared" si="0"/>
        <v>44868</v>
      </c>
      <c r="L18" s="56"/>
      <c r="M18" s="45"/>
      <c r="N18" s="45"/>
      <c r="O18" s="45"/>
      <c r="P18" s="57"/>
    </row>
    <row r="19" spans="1:16" ht="24">
      <c r="A19" s="26">
        <v>3</v>
      </c>
      <c r="B19" s="45"/>
      <c r="C19" s="45"/>
      <c r="D19" s="45"/>
      <c r="E19" s="46"/>
      <c r="F19" s="73" t="s">
        <v>23</v>
      </c>
      <c r="G19" s="9">
        <f>IF(F19="","",VLOOKUP(F19,'商品一覧'!$B$3:'商品一覧'!$E$17,3,FALSE))</f>
        <v>1728</v>
      </c>
      <c r="H19" s="45">
        <v>2</v>
      </c>
      <c r="I19" s="27">
        <f t="shared" si="1"/>
        <v>3456</v>
      </c>
      <c r="J19" s="54"/>
      <c r="K19" s="55">
        <f t="shared" si="0"/>
        <v>44868</v>
      </c>
      <c r="L19" s="56"/>
      <c r="M19" s="45"/>
      <c r="N19" s="45"/>
      <c r="O19" s="45"/>
      <c r="P19" s="57"/>
    </row>
    <row r="20" spans="1:16" ht="24">
      <c r="A20" s="26">
        <v>4</v>
      </c>
      <c r="B20" s="45"/>
      <c r="C20" s="45"/>
      <c r="D20" s="45"/>
      <c r="E20" s="46"/>
      <c r="F20" s="73" t="s">
        <v>24</v>
      </c>
      <c r="G20" s="9">
        <f>IF(F20="","",VLOOKUP(F20,'商品一覧'!$B$3:'商品一覧'!$E$17,3,FALSE))</f>
        <v>3715</v>
      </c>
      <c r="H20" s="45">
        <v>1</v>
      </c>
      <c r="I20" s="27">
        <f t="shared" si="1"/>
        <v>3715</v>
      </c>
      <c r="J20" s="54"/>
      <c r="K20" s="55">
        <f t="shared" si="0"/>
        <v>44868</v>
      </c>
      <c r="L20" s="56"/>
      <c r="M20" s="45"/>
      <c r="N20" s="45"/>
      <c r="O20" s="45"/>
      <c r="P20" s="57"/>
    </row>
    <row r="21" spans="1:16" ht="24">
      <c r="A21" s="26">
        <v>5</v>
      </c>
      <c r="B21" s="45" t="s">
        <v>71</v>
      </c>
      <c r="C21" s="45" t="s">
        <v>57</v>
      </c>
      <c r="D21" s="45" t="s">
        <v>72</v>
      </c>
      <c r="E21" s="46" t="s">
        <v>73</v>
      </c>
      <c r="F21" s="73" t="s">
        <v>25</v>
      </c>
      <c r="G21" s="9">
        <f>IF(F21="","",VLOOKUP(F21,'商品一覧'!$B$3:'商品一覧'!$E$17,3,FALSE))</f>
        <v>1555</v>
      </c>
      <c r="H21" s="45">
        <v>2</v>
      </c>
      <c r="I21" s="27">
        <f t="shared" si="1"/>
        <v>3110</v>
      </c>
      <c r="J21" s="54" t="s">
        <v>74</v>
      </c>
      <c r="K21" s="55" t="s">
        <v>70</v>
      </c>
      <c r="L21" s="56" t="s">
        <v>60</v>
      </c>
      <c r="M21" s="45" t="s">
        <v>62</v>
      </c>
      <c r="N21" s="45" t="s">
        <v>75</v>
      </c>
      <c r="O21" s="45" t="s">
        <v>64</v>
      </c>
      <c r="P21" s="57"/>
    </row>
    <row r="22" spans="1:16" ht="24">
      <c r="A22" s="26">
        <v>6</v>
      </c>
      <c r="B22" s="45"/>
      <c r="C22" s="45"/>
      <c r="D22" s="45"/>
      <c r="E22" s="46"/>
      <c r="F22" s="73" t="s">
        <v>26</v>
      </c>
      <c r="G22" s="9">
        <f>IF(F22="","",VLOOKUP(F22,'商品一覧'!$B$3:'商品一覧'!$E$17,3,FALSE))</f>
        <v>1037</v>
      </c>
      <c r="H22" s="45">
        <v>3</v>
      </c>
      <c r="I22" s="27">
        <f t="shared" si="1"/>
        <v>3111</v>
      </c>
      <c r="J22" s="54" t="s">
        <v>66</v>
      </c>
      <c r="K22" s="55">
        <f t="shared" si="0"/>
        <v>44868</v>
      </c>
      <c r="L22" s="56"/>
      <c r="M22" s="45"/>
      <c r="N22" s="45"/>
      <c r="O22" s="45"/>
      <c r="P22" s="57"/>
    </row>
    <row r="23" spans="1:16" ht="24">
      <c r="A23" s="26">
        <v>7</v>
      </c>
      <c r="B23" s="45"/>
      <c r="C23" s="45"/>
      <c r="D23" s="45"/>
      <c r="E23" s="46"/>
      <c r="F23" s="73"/>
      <c r="G23" s="9">
        <f>IF(F23="","",VLOOKUP(F23,'商品一覧'!$B$3:'商品一覧'!$E$17,3,FALSE))</f>
      </c>
      <c r="H23" s="45"/>
      <c r="I23" s="27">
        <f t="shared" si="1"/>
      </c>
      <c r="J23" s="54"/>
      <c r="K23" s="55">
        <f t="shared" si="0"/>
      </c>
      <c r="L23" s="56"/>
      <c r="M23" s="45"/>
      <c r="N23" s="45"/>
      <c r="O23" s="45"/>
      <c r="P23" s="57"/>
    </row>
    <row r="24" spans="1:16" ht="24">
      <c r="A24" s="26">
        <v>8</v>
      </c>
      <c r="B24" s="45"/>
      <c r="C24" s="45"/>
      <c r="D24" s="45"/>
      <c r="E24" s="46"/>
      <c r="F24" s="73"/>
      <c r="G24" s="9">
        <f>IF(F24="","",VLOOKUP(F24,'商品一覧'!$B$3:'商品一覧'!$E$17,3,FALSE))</f>
      </c>
      <c r="H24" s="45"/>
      <c r="I24" s="27">
        <f t="shared" si="1"/>
      </c>
      <c r="J24" s="54"/>
      <c r="K24" s="55">
        <f t="shared" si="0"/>
      </c>
      <c r="L24" s="56"/>
      <c r="M24" s="45"/>
      <c r="N24" s="45"/>
      <c r="O24" s="45"/>
      <c r="P24" s="57"/>
    </row>
    <row r="25" spans="1:16" ht="24">
      <c r="A25" s="26">
        <v>9</v>
      </c>
      <c r="B25" s="45"/>
      <c r="C25" s="45"/>
      <c r="D25" s="45"/>
      <c r="E25" s="46"/>
      <c r="F25" s="73"/>
      <c r="G25" s="9">
        <f>IF(F25="","",VLOOKUP(F25,'商品一覧'!$B$3:'商品一覧'!$E$17,3,FALSE))</f>
      </c>
      <c r="H25" s="45"/>
      <c r="I25" s="27">
        <f t="shared" si="1"/>
      </c>
      <c r="J25" s="54"/>
      <c r="K25" s="55">
        <f t="shared" si="0"/>
      </c>
      <c r="L25" s="56"/>
      <c r="M25" s="45"/>
      <c r="N25" s="45"/>
      <c r="O25" s="45"/>
      <c r="P25" s="57"/>
    </row>
    <row r="26" spans="1:16" ht="24.75" thickBot="1">
      <c r="A26" s="39">
        <v>10</v>
      </c>
      <c r="B26" s="47"/>
      <c r="C26" s="47"/>
      <c r="D26" s="47"/>
      <c r="E26" s="48"/>
      <c r="F26" s="74"/>
      <c r="G26" s="20">
        <f>IF(F26="","",VLOOKUP(F26,'商品一覧'!$B$3:'商品一覧'!$E$17,3,FALSE))</f>
      </c>
      <c r="H26" s="47"/>
      <c r="I26" s="21">
        <f t="shared" si="1"/>
      </c>
      <c r="J26" s="58"/>
      <c r="K26" s="59">
        <f t="shared" si="0"/>
      </c>
      <c r="L26" s="60"/>
      <c r="M26" s="47"/>
      <c r="N26" s="47"/>
      <c r="O26" s="47"/>
      <c r="P26" s="61"/>
    </row>
    <row r="27" spans="1:16" ht="24">
      <c r="A27" s="15">
        <v>11</v>
      </c>
      <c r="B27" s="49"/>
      <c r="C27" s="49"/>
      <c r="D27" s="49"/>
      <c r="E27" s="50"/>
      <c r="F27" s="75"/>
      <c r="G27" s="24">
        <f>IF(F27="","",VLOOKUP(F27,'商品一覧'!$B$3:'商品一覧'!$E$17,3,FALSE))</f>
      </c>
      <c r="H27" s="49"/>
      <c r="I27" s="25">
        <f t="shared" si="1"/>
      </c>
      <c r="J27" s="62"/>
      <c r="K27" s="63">
        <f t="shared" si="0"/>
      </c>
      <c r="L27" s="64"/>
      <c r="M27" s="49"/>
      <c r="N27" s="49"/>
      <c r="O27" s="49"/>
      <c r="P27" s="65"/>
    </row>
    <row r="28" spans="1:16" ht="24">
      <c r="A28" s="26">
        <v>12</v>
      </c>
      <c r="B28" s="45"/>
      <c r="C28" s="45"/>
      <c r="D28" s="45"/>
      <c r="E28" s="46"/>
      <c r="F28" s="73"/>
      <c r="G28" s="9">
        <f>IF(F28="","",VLOOKUP(F28,'商品一覧'!$B$3:'商品一覧'!$E$17,3,FALSE))</f>
      </c>
      <c r="H28" s="45"/>
      <c r="I28" s="27">
        <f t="shared" si="1"/>
      </c>
      <c r="J28" s="54"/>
      <c r="K28" s="55">
        <f t="shared" si="0"/>
      </c>
      <c r="L28" s="56"/>
      <c r="M28" s="45"/>
      <c r="N28" s="45"/>
      <c r="O28" s="45"/>
      <c r="P28" s="57"/>
    </row>
    <row r="29" spans="1:16" ht="24">
      <c r="A29" s="26">
        <v>13</v>
      </c>
      <c r="B29" s="45"/>
      <c r="C29" s="45"/>
      <c r="D29" s="45"/>
      <c r="E29" s="46"/>
      <c r="F29" s="73"/>
      <c r="G29" s="9">
        <f>IF(F29="","",VLOOKUP(F29,'商品一覧'!$B$3:'商品一覧'!$E$17,3,FALSE))</f>
      </c>
      <c r="H29" s="45"/>
      <c r="I29" s="27">
        <f t="shared" si="1"/>
      </c>
      <c r="J29" s="54"/>
      <c r="K29" s="55">
        <f t="shared" si="0"/>
      </c>
      <c r="L29" s="56"/>
      <c r="M29" s="45"/>
      <c r="N29" s="45"/>
      <c r="O29" s="45"/>
      <c r="P29" s="57"/>
    </row>
    <row r="30" spans="1:16" ht="24">
      <c r="A30" s="26">
        <v>14</v>
      </c>
      <c r="B30" s="45"/>
      <c r="C30" s="45"/>
      <c r="D30" s="45"/>
      <c r="E30" s="46"/>
      <c r="F30" s="73"/>
      <c r="G30" s="9">
        <f>IF(F30="","",VLOOKUP(F30,'商品一覧'!$B$3:'商品一覧'!$E$17,3,FALSE))</f>
      </c>
      <c r="H30" s="45"/>
      <c r="I30" s="27">
        <f t="shared" si="1"/>
      </c>
      <c r="J30" s="54"/>
      <c r="K30" s="55">
        <f t="shared" si="0"/>
      </c>
      <c r="L30" s="56"/>
      <c r="M30" s="45"/>
      <c r="N30" s="45"/>
      <c r="O30" s="45"/>
      <c r="P30" s="57"/>
    </row>
    <row r="31" spans="1:16" ht="24">
      <c r="A31" s="26">
        <v>15</v>
      </c>
      <c r="B31" s="45"/>
      <c r="C31" s="45"/>
      <c r="D31" s="45"/>
      <c r="E31" s="46"/>
      <c r="F31" s="73"/>
      <c r="G31" s="9">
        <f>IF(F31="","",VLOOKUP(F31,'商品一覧'!$B$3:'商品一覧'!$E$17,3,FALSE))</f>
      </c>
      <c r="H31" s="45"/>
      <c r="I31" s="27">
        <f t="shared" si="1"/>
      </c>
      <c r="J31" s="54"/>
      <c r="K31" s="55">
        <f t="shared" si="0"/>
      </c>
      <c r="L31" s="56"/>
      <c r="M31" s="45"/>
      <c r="N31" s="45"/>
      <c r="O31" s="45"/>
      <c r="P31" s="57"/>
    </row>
    <row r="32" spans="1:16" ht="24">
      <c r="A32" s="26">
        <v>16</v>
      </c>
      <c r="B32" s="45"/>
      <c r="C32" s="45"/>
      <c r="D32" s="45"/>
      <c r="E32" s="46"/>
      <c r="F32" s="73"/>
      <c r="G32" s="9">
        <f>IF(F32="","",VLOOKUP(F32,'商品一覧'!$B$3:'商品一覧'!$E$17,3,FALSE))</f>
      </c>
      <c r="H32" s="45"/>
      <c r="I32" s="27">
        <f t="shared" si="1"/>
      </c>
      <c r="J32" s="54"/>
      <c r="K32" s="55">
        <f t="shared" si="0"/>
      </c>
      <c r="L32" s="56"/>
      <c r="M32" s="45"/>
      <c r="N32" s="45"/>
      <c r="O32" s="45"/>
      <c r="P32" s="57"/>
    </row>
    <row r="33" spans="1:16" ht="24">
      <c r="A33" s="26">
        <v>17</v>
      </c>
      <c r="B33" s="45"/>
      <c r="C33" s="45"/>
      <c r="D33" s="45"/>
      <c r="E33" s="46"/>
      <c r="F33" s="73"/>
      <c r="G33" s="9">
        <f>IF(F33="","",VLOOKUP(F33,'商品一覧'!$B$3:'商品一覧'!$E$17,3,FALSE))</f>
      </c>
      <c r="H33" s="45"/>
      <c r="I33" s="27">
        <f t="shared" si="1"/>
      </c>
      <c r="J33" s="54"/>
      <c r="K33" s="55">
        <f t="shared" si="0"/>
      </c>
      <c r="L33" s="56"/>
      <c r="M33" s="45"/>
      <c r="N33" s="45"/>
      <c r="O33" s="45"/>
      <c r="P33" s="57"/>
    </row>
    <row r="34" spans="1:16" ht="24">
      <c r="A34" s="26">
        <v>18</v>
      </c>
      <c r="B34" s="45"/>
      <c r="C34" s="45"/>
      <c r="D34" s="45"/>
      <c r="E34" s="46"/>
      <c r="F34" s="73"/>
      <c r="G34" s="9">
        <f>IF(F34="","",VLOOKUP(F34,'商品一覧'!$B$3:'商品一覧'!$E$17,3,FALSE))</f>
      </c>
      <c r="H34" s="45"/>
      <c r="I34" s="27">
        <f t="shared" si="1"/>
      </c>
      <c r="J34" s="54"/>
      <c r="K34" s="55">
        <f t="shared" si="0"/>
      </c>
      <c r="L34" s="56"/>
      <c r="M34" s="45"/>
      <c r="N34" s="45"/>
      <c r="O34" s="45"/>
      <c r="P34" s="57"/>
    </row>
    <row r="35" spans="1:16" ht="24">
      <c r="A35" s="26">
        <v>19</v>
      </c>
      <c r="B35" s="45"/>
      <c r="C35" s="45"/>
      <c r="D35" s="45"/>
      <c r="E35" s="46"/>
      <c r="F35" s="73"/>
      <c r="G35" s="9">
        <f>IF(F35="","",VLOOKUP(F35,'商品一覧'!$B$3:'商品一覧'!$E$17,3,FALSE))</f>
      </c>
      <c r="H35" s="45"/>
      <c r="I35" s="27">
        <f t="shared" si="1"/>
      </c>
      <c r="J35" s="54"/>
      <c r="K35" s="55">
        <f t="shared" si="0"/>
      </c>
      <c r="L35" s="56"/>
      <c r="M35" s="45"/>
      <c r="N35" s="45"/>
      <c r="O35" s="45"/>
      <c r="P35" s="57"/>
    </row>
    <row r="36" spans="1:16" ht="24.75" thickBot="1">
      <c r="A36" s="16">
        <v>20</v>
      </c>
      <c r="B36" s="42"/>
      <c r="C36" s="42"/>
      <c r="D36" s="42"/>
      <c r="E36" s="51"/>
      <c r="F36" s="76"/>
      <c r="G36" s="28">
        <f>IF(F36="","",VLOOKUP(F36,'商品一覧'!$B$3:'商品一覧'!$E$17,3,FALSE))</f>
      </c>
      <c r="H36" s="42"/>
      <c r="I36" s="29">
        <f t="shared" si="1"/>
      </c>
      <c r="J36" s="66"/>
      <c r="K36" s="67">
        <f t="shared" si="0"/>
      </c>
      <c r="L36" s="68"/>
      <c r="M36" s="42"/>
      <c r="N36" s="42"/>
      <c r="O36" s="42"/>
      <c r="P36" s="43"/>
    </row>
    <row r="37" spans="1:16" ht="24">
      <c r="A37" s="40">
        <v>21</v>
      </c>
      <c r="B37" s="52"/>
      <c r="C37" s="52"/>
      <c r="D37" s="52"/>
      <c r="E37" s="53"/>
      <c r="F37" s="77"/>
      <c r="G37" s="22">
        <f>IF(F37="","",VLOOKUP(F37,'商品一覧'!$B$3:'商品一覧'!$E$17,3,FALSE))</f>
      </c>
      <c r="H37" s="52"/>
      <c r="I37" s="23">
        <f t="shared" si="1"/>
      </c>
      <c r="J37" s="69"/>
      <c r="K37" s="70">
        <f t="shared" si="0"/>
      </c>
      <c r="L37" s="71"/>
      <c r="M37" s="52"/>
      <c r="N37" s="52"/>
      <c r="O37" s="52"/>
      <c r="P37" s="72"/>
    </row>
    <row r="38" spans="1:16" ht="24">
      <c r="A38" s="26">
        <v>22</v>
      </c>
      <c r="B38" s="45"/>
      <c r="C38" s="45"/>
      <c r="D38" s="45"/>
      <c r="E38" s="46"/>
      <c r="F38" s="73"/>
      <c r="G38" s="9">
        <f>IF(F38="","",VLOOKUP(F38,'商品一覧'!$B$3:'商品一覧'!$E$17,3,FALSE))</f>
      </c>
      <c r="H38" s="45"/>
      <c r="I38" s="27">
        <f t="shared" si="1"/>
      </c>
      <c r="J38" s="54"/>
      <c r="K38" s="55">
        <f t="shared" si="0"/>
      </c>
      <c r="L38" s="56"/>
      <c r="M38" s="45"/>
      <c r="N38" s="45"/>
      <c r="O38" s="45"/>
      <c r="P38" s="57"/>
    </row>
    <row r="39" spans="1:16" ht="24">
      <c r="A39" s="26">
        <v>23</v>
      </c>
      <c r="B39" s="45"/>
      <c r="C39" s="45"/>
      <c r="D39" s="45"/>
      <c r="E39" s="46"/>
      <c r="F39" s="73"/>
      <c r="G39" s="9">
        <f>IF(F39="","",VLOOKUP(F39,'商品一覧'!$B$3:'商品一覧'!$E$17,3,FALSE))</f>
      </c>
      <c r="H39" s="45"/>
      <c r="I39" s="27">
        <f t="shared" si="1"/>
      </c>
      <c r="J39" s="54"/>
      <c r="K39" s="55">
        <f t="shared" si="0"/>
      </c>
      <c r="L39" s="56"/>
      <c r="M39" s="45"/>
      <c r="N39" s="45"/>
      <c r="O39" s="45"/>
      <c r="P39" s="57"/>
    </row>
    <row r="40" spans="1:16" ht="24">
      <c r="A40" s="26">
        <v>24</v>
      </c>
      <c r="B40" s="45"/>
      <c r="C40" s="45"/>
      <c r="D40" s="45"/>
      <c r="E40" s="46"/>
      <c r="F40" s="73"/>
      <c r="G40" s="9">
        <f>IF(F40="","",VLOOKUP(F40,'商品一覧'!$B$3:'商品一覧'!$E$17,3,FALSE))</f>
      </c>
      <c r="H40" s="45"/>
      <c r="I40" s="27">
        <f t="shared" si="1"/>
      </c>
      <c r="J40" s="54"/>
      <c r="K40" s="55">
        <f t="shared" si="0"/>
      </c>
      <c r="L40" s="56"/>
      <c r="M40" s="45"/>
      <c r="N40" s="45"/>
      <c r="O40" s="45"/>
      <c r="P40" s="57"/>
    </row>
    <row r="41" spans="1:16" ht="24">
      <c r="A41" s="26">
        <v>25</v>
      </c>
      <c r="B41" s="45"/>
      <c r="C41" s="45"/>
      <c r="D41" s="45"/>
      <c r="E41" s="46"/>
      <c r="F41" s="73"/>
      <c r="G41" s="9">
        <f>IF(F41="","",VLOOKUP(F41,'商品一覧'!$B$3:'商品一覧'!$E$17,3,FALSE))</f>
      </c>
      <c r="H41" s="45"/>
      <c r="I41" s="27">
        <f t="shared" si="1"/>
      </c>
      <c r="J41" s="54"/>
      <c r="K41" s="55">
        <f t="shared" si="0"/>
      </c>
      <c r="L41" s="56"/>
      <c r="M41" s="45"/>
      <c r="N41" s="45"/>
      <c r="O41" s="45"/>
      <c r="P41" s="57"/>
    </row>
    <row r="42" spans="1:16" ht="24">
      <c r="A42" s="26">
        <v>26</v>
      </c>
      <c r="B42" s="45"/>
      <c r="C42" s="45"/>
      <c r="D42" s="45"/>
      <c r="E42" s="46"/>
      <c r="F42" s="73"/>
      <c r="G42" s="9">
        <f>IF(F42="","",VLOOKUP(F42,'商品一覧'!$B$3:'商品一覧'!$E$17,3,FALSE))</f>
      </c>
      <c r="H42" s="45"/>
      <c r="I42" s="27">
        <f t="shared" si="1"/>
      </c>
      <c r="J42" s="54"/>
      <c r="K42" s="55">
        <f t="shared" si="0"/>
      </c>
      <c r="L42" s="56"/>
      <c r="M42" s="45"/>
      <c r="N42" s="45"/>
      <c r="O42" s="45"/>
      <c r="P42" s="57"/>
    </row>
    <row r="43" spans="1:16" ht="24">
      <c r="A43" s="26">
        <v>27</v>
      </c>
      <c r="B43" s="45"/>
      <c r="C43" s="45"/>
      <c r="D43" s="45"/>
      <c r="E43" s="46"/>
      <c r="F43" s="73"/>
      <c r="G43" s="9">
        <f>IF(F43="","",VLOOKUP(F43,'商品一覧'!$B$3:'商品一覧'!$E$17,3,FALSE))</f>
      </c>
      <c r="H43" s="45"/>
      <c r="I43" s="27">
        <f t="shared" si="1"/>
      </c>
      <c r="J43" s="54"/>
      <c r="K43" s="55">
        <f t="shared" si="0"/>
      </c>
      <c r="L43" s="56"/>
      <c r="M43" s="45"/>
      <c r="N43" s="45"/>
      <c r="O43" s="45"/>
      <c r="P43" s="57"/>
    </row>
    <row r="44" spans="1:16" ht="24">
      <c r="A44" s="26">
        <v>28</v>
      </c>
      <c r="B44" s="45"/>
      <c r="C44" s="45"/>
      <c r="D44" s="45"/>
      <c r="E44" s="46"/>
      <c r="F44" s="73"/>
      <c r="G44" s="9">
        <f>IF(F44="","",VLOOKUP(F44,'商品一覧'!$B$3:'商品一覧'!$E$17,3,FALSE))</f>
      </c>
      <c r="H44" s="45"/>
      <c r="I44" s="27">
        <f t="shared" si="1"/>
      </c>
      <c r="J44" s="54"/>
      <c r="K44" s="55">
        <f t="shared" si="0"/>
      </c>
      <c r="L44" s="56"/>
      <c r="M44" s="45"/>
      <c r="N44" s="45"/>
      <c r="O44" s="45"/>
      <c r="P44" s="57"/>
    </row>
    <row r="45" spans="1:16" ht="24">
      <c r="A45" s="26">
        <v>29</v>
      </c>
      <c r="B45" s="45"/>
      <c r="C45" s="45"/>
      <c r="D45" s="45"/>
      <c r="E45" s="46"/>
      <c r="F45" s="73"/>
      <c r="G45" s="9">
        <f>IF(F45="","",VLOOKUP(F45,'商品一覧'!$B$3:'商品一覧'!$E$17,3,FALSE))</f>
      </c>
      <c r="H45" s="45"/>
      <c r="I45" s="27">
        <f t="shared" si="1"/>
      </c>
      <c r="J45" s="54"/>
      <c r="K45" s="55">
        <f t="shared" si="0"/>
      </c>
      <c r="L45" s="56"/>
      <c r="M45" s="45"/>
      <c r="N45" s="45"/>
      <c r="O45" s="45"/>
      <c r="P45" s="57"/>
    </row>
    <row r="46" spans="1:16" ht="24.75" thickBot="1">
      <c r="A46" s="39">
        <v>30</v>
      </c>
      <c r="B46" s="47"/>
      <c r="C46" s="47"/>
      <c r="D46" s="47"/>
      <c r="E46" s="48"/>
      <c r="F46" s="74"/>
      <c r="G46" s="20">
        <f>IF(F46="","",VLOOKUP(F46,'商品一覧'!$B$3:'商品一覧'!$E$17,3,FALSE))</f>
      </c>
      <c r="H46" s="47"/>
      <c r="I46" s="21">
        <f t="shared" si="1"/>
      </c>
      <c r="J46" s="58"/>
      <c r="K46" s="59">
        <f t="shared" si="0"/>
      </c>
      <c r="L46" s="60"/>
      <c r="M46" s="47"/>
      <c r="N46" s="47"/>
      <c r="O46" s="47"/>
      <c r="P46" s="61"/>
    </row>
    <row r="47" spans="1:16" ht="24">
      <c r="A47" s="15">
        <v>31</v>
      </c>
      <c r="B47" s="49"/>
      <c r="C47" s="49"/>
      <c r="D47" s="49"/>
      <c r="E47" s="50"/>
      <c r="F47" s="75"/>
      <c r="G47" s="24">
        <f>IF(F47="","",VLOOKUP(F47,'商品一覧'!$B$3:'商品一覧'!$E$17,3,FALSE))</f>
      </c>
      <c r="H47" s="49"/>
      <c r="I47" s="25">
        <f t="shared" si="1"/>
      </c>
      <c r="J47" s="62"/>
      <c r="K47" s="63">
        <f t="shared" si="0"/>
      </c>
      <c r="L47" s="64"/>
      <c r="M47" s="49"/>
      <c r="N47" s="49"/>
      <c r="O47" s="49"/>
      <c r="P47" s="65"/>
    </row>
    <row r="48" spans="1:16" ht="24">
      <c r="A48" s="26">
        <v>32</v>
      </c>
      <c r="B48" s="45"/>
      <c r="C48" s="45"/>
      <c r="D48" s="45"/>
      <c r="E48" s="46"/>
      <c r="F48" s="73"/>
      <c r="G48" s="9">
        <f>IF(F48="","",VLOOKUP(F48,'商品一覧'!$B$3:'商品一覧'!$E$17,3,FALSE))</f>
      </c>
      <c r="H48" s="45"/>
      <c r="I48" s="27">
        <f t="shared" si="1"/>
      </c>
      <c r="J48" s="54"/>
      <c r="K48" s="55">
        <f t="shared" si="0"/>
      </c>
      <c r="L48" s="56"/>
      <c r="M48" s="45"/>
      <c r="N48" s="45"/>
      <c r="O48" s="45"/>
      <c r="P48" s="57"/>
    </row>
    <row r="49" spans="1:16" ht="24">
      <c r="A49" s="26">
        <v>33</v>
      </c>
      <c r="B49" s="45"/>
      <c r="C49" s="45"/>
      <c r="D49" s="45"/>
      <c r="E49" s="46"/>
      <c r="F49" s="73"/>
      <c r="G49" s="9">
        <f>IF(F49="","",VLOOKUP(F49,'商品一覧'!$B$3:'商品一覧'!$E$17,3,FALSE))</f>
      </c>
      <c r="H49" s="45"/>
      <c r="I49" s="27">
        <f t="shared" si="1"/>
      </c>
      <c r="J49" s="54"/>
      <c r="K49" s="55">
        <f t="shared" si="0"/>
      </c>
      <c r="L49" s="56"/>
      <c r="M49" s="45"/>
      <c r="N49" s="45"/>
      <c r="O49" s="45"/>
      <c r="P49" s="57"/>
    </row>
    <row r="50" spans="1:16" ht="24">
      <c r="A50" s="26">
        <v>34</v>
      </c>
      <c r="B50" s="45"/>
      <c r="C50" s="45"/>
      <c r="D50" s="45"/>
      <c r="E50" s="46"/>
      <c r="F50" s="73"/>
      <c r="G50" s="9">
        <f>IF(F50="","",VLOOKUP(F50,'商品一覧'!$B$3:'商品一覧'!$E$17,3,FALSE))</f>
      </c>
      <c r="H50" s="45"/>
      <c r="I50" s="27">
        <f t="shared" si="1"/>
      </c>
      <c r="J50" s="54"/>
      <c r="K50" s="55">
        <f t="shared" si="0"/>
      </c>
      <c r="L50" s="56"/>
      <c r="M50" s="45"/>
      <c r="N50" s="45"/>
      <c r="O50" s="45"/>
      <c r="P50" s="57"/>
    </row>
    <row r="51" spans="1:16" ht="24">
      <c r="A51" s="26">
        <v>35</v>
      </c>
      <c r="B51" s="45"/>
      <c r="C51" s="45"/>
      <c r="D51" s="45"/>
      <c r="E51" s="46"/>
      <c r="F51" s="73"/>
      <c r="G51" s="9">
        <f>IF(F51="","",VLOOKUP(F51,'商品一覧'!$B$3:'商品一覧'!$E$17,3,FALSE))</f>
      </c>
      <c r="H51" s="45"/>
      <c r="I51" s="27">
        <f t="shared" si="1"/>
      </c>
      <c r="J51" s="54"/>
      <c r="K51" s="55">
        <f t="shared" si="0"/>
      </c>
      <c r="L51" s="56"/>
      <c r="M51" s="45"/>
      <c r="N51" s="45"/>
      <c r="O51" s="45"/>
      <c r="P51" s="57"/>
    </row>
    <row r="52" spans="1:16" ht="24">
      <c r="A52" s="26">
        <v>36</v>
      </c>
      <c r="B52" s="45"/>
      <c r="C52" s="45"/>
      <c r="D52" s="45"/>
      <c r="E52" s="46"/>
      <c r="F52" s="73"/>
      <c r="G52" s="9">
        <f>IF(F52="","",VLOOKUP(F52,'商品一覧'!$B$3:'商品一覧'!$E$17,3,FALSE))</f>
      </c>
      <c r="H52" s="45"/>
      <c r="I52" s="27">
        <f t="shared" si="1"/>
      </c>
      <c r="J52" s="54"/>
      <c r="K52" s="55">
        <f t="shared" si="0"/>
      </c>
      <c r="L52" s="56"/>
      <c r="M52" s="45"/>
      <c r="N52" s="45"/>
      <c r="O52" s="45"/>
      <c r="P52" s="57"/>
    </row>
    <row r="53" spans="1:16" ht="24">
      <c r="A53" s="26">
        <v>37</v>
      </c>
      <c r="B53" s="45"/>
      <c r="C53" s="45"/>
      <c r="D53" s="45"/>
      <c r="E53" s="46"/>
      <c r="F53" s="73"/>
      <c r="G53" s="9">
        <f>IF(F53="","",VLOOKUP(F53,'商品一覧'!$B$3:'商品一覧'!$E$17,3,FALSE))</f>
      </c>
      <c r="H53" s="45"/>
      <c r="I53" s="27">
        <f t="shared" si="1"/>
      </c>
      <c r="J53" s="54"/>
      <c r="K53" s="55">
        <f t="shared" si="0"/>
      </c>
      <c r="L53" s="56"/>
      <c r="M53" s="45"/>
      <c r="N53" s="45"/>
      <c r="O53" s="45"/>
      <c r="P53" s="57"/>
    </row>
    <row r="54" spans="1:16" ht="24">
      <c r="A54" s="26">
        <v>38</v>
      </c>
      <c r="B54" s="45"/>
      <c r="C54" s="45"/>
      <c r="D54" s="45"/>
      <c r="E54" s="46"/>
      <c r="F54" s="73"/>
      <c r="G54" s="9">
        <f>IF(F54="","",VLOOKUP(F54,'商品一覧'!$B$3:'商品一覧'!$E$17,3,FALSE))</f>
      </c>
      <c r="H54" s="45"/>
      <c r="I54" s="27">
        <f t="shared" si="1"/>
      </c>
      <c r="J54" s="54"/>
      <c r="K54" s="55">
        <f t="shared" si="0"/>
      </c>
      <c r="L54" s="56"/>
      <c r="M54" s="45"/>
      <c r="N54" s="45"/>
      <c r="O54" s="45"/>
      <c r="P54" s="57"/>
    </row>
    <row r="55" spans="1:16" ht="24">
      <c r="A55" s="26">
        <v>39</v>
      </c>
      <c r="B55" s="45"/>
      <c r="C55" s="45"/>
      <c r="D55" s="45"/>
      <c r="E55" s="46"/>
      <c r="F55" s="73"/>
      <c r="G55" s="9">
        <f>IF(F55="","",VLOOKUP(F55,'商品一覧'!$B$3:'商品一覧'!$E$17,3,FALSE))</f>
      </c>
      <c r="H55" s="45"/>
      <c r="I55" s="27">
        <f t="shared" si="1"/>
      </c>
      <c r="J55" s="54"/>
      <c r="K55" s="55">
        <f t="shared" si="0"/>
      </c>
      <c r="L55" s="56"/>
      <c r="M55" s="45"/>
      <c r="N55" s="45"/>
      <c r="O55" s="45"/>
      <c r="P55" s="57"/>
    </row>
    <row r="56" spans="1:16" ht="24.75" thickBot="1">
      <c r="A56" s="16">
        <v>40</v>
      </c>
      <c r="B56" s="42"/>
      <c r="C56" s="42"/>
      <c r="D56" s="42"/>
      <c r="E56" s="51"/>
      <c r="F56" s="76"/>
      <c r="G56" s="28">
        <f>IF(F56="","",VLOOKUP(F56,'商品一覧'!$B$3:'商品一覧'!$E$17,3,FALSE))</f>
      </c>
      <c r="H56" s="42"/>
      <c r="I56" s="29">
        <f t="shared" si="1"/>
      </c>
      <c r="J56" s="66"/>
      <c r="K56" s="67">
        <f t="shared" si="0"/>
      </c>
      <c r="L56" s="68"/>
      <c r="M56" s="42"/>
      <c r="N56" s="42"/>
      <c r="O56" s="42"/>
      <c r="P56" s="43"/>
    </row>
    <row r="57" spans="1:16" ht="24">
      <c r="A57" s="40">
        <v>41</v>
      </c>
      <c r="B57" s="52"/>
      <c r="C57" s="52"/>
      <c r="D57" s="52"/>
      <c r="E57" s="53"/>
      <c r="F57" s="77"/>
      <c r="G57" s="22">
        <f>IF(F57="","",VLOOKUP(F57,'商品一覧'!$B$3:'商品一覧'!$E$17,3,FALSE))</f>
      </c>
      <c r="H57" s="52"/>
      <c r="I57" s="23">
        <f t="shared" si="1"/>
      </c>
      <c r="J57" s="69"/>
      <c r="K57" s="70">
        <f t="shared" si="0"/>
      </c>
      <c r="L57" s="71"/>
      <c r="M57" s="52"/>
      <c r="N57" s="52"/>
      <c r="O57" s="52"/>
      <c r="P57" s="72"/>
    </row>
    <row r="58" spans="1:16" ht="24">
      <c r="A58" s="26">
        <v>42</v>
      </c>
      <c r="B58" s="45"/>
      <c r="C58" s="45"/>
      <c r="D58" s="45"/>
      <c r="E58" s="46"/>
      <c r="F58" s="73"/>
      <c r="G58" s="9">
        <f>IF(F58="","",VLOOKUP(F58,'商品一覧'!$B$3:'商品一覧'!$E$17,3,FALSE))</f>
      </c>
      <c r="H58" s="45"/>
      <c r="I58" s="27">
        <f t="shared" si="1"/>
      </c>
      <c r="J58" s="54"/>
      <c r="K58" s="55">
        <f t="shared" si="0"/>
      </c>
      <c r="L58" s="56"/>
      <c r="M58" s="45"/>
      <c r="N58" s="45"/>
      <c r="O58" s="45"/>
      <c r="P58" s="57"/>
    </row>
    <row r="59" spans="1:16" ht="24">
      <c r="A59" s="26">
        <v>43</v>
      </c>
      <c r="B59" s="45"/>
      <c r="C59" s="45"/>
      <c r="D59" s="45"/>
      <c r="E59" s="46"/>
      <c r="F59" s="73"/>
      <c r="G59" s="9">
        <f>IF(F59="","",VLOOKUP(F59,'商品一覧'!$B$3:'商品一覧'!$E$17,3,FALSE))</f>
      </c>
      <c r="H59" s="45"/>
      <c r="I59" s="27">
        <f t="shared" si="1"/>
      </c>
      <c r="J59" s="54"/>
      <c r="K59" s="55">
        <f t="shared" si="0"/>
      </c>
      <c r="L59" s="56"/>
      <c r="M59" s="45"/>
      <c r="N59" s="45"/>
      <c r="O59" s="45"/>
      <c r="P59" s="57"/>
    </row>
    <row r="60" spans="1:16" ht="24">
      <c r="A60" s="26">
        <v>44</v>
      </c>
      <c r="B60" s="45"/>
      <c r="C60" s="45"/>
      <c r="D60" s="45"/>
      <c r="E60" s="46"/>
      <c r="F60" s="73"/>
      <c r="G60" s="9">
        <f>IF(F60="","",VLOOKUP(F60,'商品一覧'!$B$3:'商品一覧'!$E$17,3,FALSE))</f>
      </c>
      <c r="H60" s="45"/>
      <c r="I60" s="27">
        <f t="shared" si="1"/>
      </c>
      <c r="J60" s="54"/>
      <c r="K60" s="55">
        <f t="shared" si="0"/>
      </c>
      <c r="L60" s="56"/>
      <c r="M60" s="45"/>
      <c r="N60" s="45"/>
      <c r="O60" s="45"/>
      <c r="P60" s="57"/>
    </row>
    <row r="61" spans="1:16" ht="24">
      <c r="A61" s="26">
        <v>45</v>
      </c>
      <c r="B61" s="45"/>
      <c r="C61" s="45"/>
      <c r="D61" s="45"/>
      <c r="E61" s="46"/>
      <c r="F61" s="73"/>
      <c r="G61" s="9">
        <f>IF(F61="","",VLOOKUP(F61,'商品一覧'!$B$3:'商品一覧'!$E$17,3,FALSE))</f>
      </c>
      <c r="H61" s="45"/>
      <c r="I61" s="27">
        <f t="shared" si="1"/>
      </c>
      <c r="J61" s="54"/>
      <c r="K61" s="55">
        <f t="shared" si="0"/>
      </c>
      <c r="L61" s="56"/>
      <c r="M61" s="45"/>
      <c r="N61" s="45"/>
      <c r="O61" s="45"/>
      <c r="P61" s="57"/>
    </row>
    <row r="62" spans="1:16" ht="24">
      <c r="A62" s="26">
        <v>46</v>
      </c>
      <c r="B62" s="45"/>
      <c r="C62" s="45"/>
      <c r="D62" s="45"/>
      <c r="E62" s="46"/>
      <c r="F62" s="73"/>
      <c r="G62" s="9">
        <f>IF(F62="","",VLOOKUP(F62,'商品一覧'!$B$3:'商品一覧'!$E$17,3,FALSE))</f>
      </c>
      <c r="H62" s="45"/>
      <c r="I62" s="27">
        <f t="shared" si="1"/>
      </c>
      <c r="J62" s="54"/>
      <c r="K62" s="55">
        <f t="shared" si="0"/>
      </c>
      <c r="L62" s="56"/>
      <c r="M62" s="45"/>
      <c r="N62" s="45"/>
      <c r="O62" s="45"/>
      <c r="P62" s="57"/>
    </row>
    <row r="63" spans="1:16" ht="24">
      <c r="A63" s="26">
        <v>47</v>
      </c>
      <c r="B63" s="45"/>
      <c r="C63" s="45"/>
      <c r="D63" s="45"/>
      <c r="E63" s="46"/>
      <c r="F63" s="73"/>
      <c r="G63" s="9">
        <f>IF(F63="","",VLOOKUP(F63,'商品一覧'!$B$3:'商品一覧'!$E$17,3,FALSE))</f>
      </c>
      <c r="H63" s="45"/>
      <c r="I63" s="27">
        <f t="shared" si="1"/>
      </c>
      <c r="J63" s="54"/>
      <c r="K63" s="55">
        <f t="shared" si="0"/>
      </c>
      <c r="L63" s="56"/>
      <c r="M63" s="45"/>
      <c r="N63" s="45"/>
      <c r="O63" s="45"/>
      <c r="P63" s="57"/>
    </row>
    <row r="64" spans="1:16" ht="24">
      <c r="A64" s="26">
        <v>48</v>
      </c>
      <c r="B64" s="45"/>
      <c r="C64" s="45"/>
      <c r="D64" s="45"/>
      <c r="E64" s="46"/>
      <c r="F64" s="73"/>
      <c r="G64" s="9">
        <f>IF(F64="","",VLOOKUP(F64,'商品一覧'!$B$3:'商品一覧'!$E$17,3,FALSE))</f>
      </c>
      <c r="H64" s="45"/>
      <c r="I64" s="27">
        <f t="shared" si="1"/>
      </c>
      <c r="J64" s="54"/>
      <c r="K64" s="55">
        <f t="shared" si="0"/>
      </c>
      <c r="L64" s="56"/>
      <c r="M64" s="45"/>
      <c r="N64" s="45"/>
      <c r="O64" s="45"/>
      <c r="P64" s="57"/>
    </row>
    <row r="65" spans="1:16" ht="24">
      <c r="A65" s="26">
        <v>49</v>
      </c>
      <c r="B65" s="45"/>
      <c r="C65" s="45"/>
      <c r="D65" s="45"/>
      <c r="E65" s="46"/>
      <c r="F65" s="73"/>
      <c r="G65" s="9">
        <f>IF(F65="","",VLOOKUP(F65,'商品一覧'!$B$3:'商品一覧'!$E$17,3,FALSE))</f>
      </c>
      <c r="H65" s="45"/>
      <c r="I65" s="27">
        <f t="shared" si="1"/>
      </c>
      <c r="J65" s="54"/>
      <c r="K65" s="55">
        <f t="shared" si="0"/>
      </c>
      <c r="L65" s="56"/>
      <c r="M65" s="45"/>
      <c r="N65" s="45"/>
      <c r="O65" s="45"/>
      <c r="P65" s="57"/>
    </row>
    <row r="66" spans="1:16" ht="24.75" thickBot="1">
      <c r="A66" s="39">
        <v>50</v>
      </c>
      <c r="B66" s="47"/>
      <c r="C66" s="47"/>
      <c r="D66" s="47"/>
      <c r="E66" s="48"/>
      <c r="F66" s="74"/>
      <c r="G66" s="20">
        <f>IF(F66="","",VLOOKUP(F66,'商品一覧'!$B$3:'商品一覧'!$E$17,3,FALSE))</f>
      </c>
      <c r="H66" s="47"/>
      <c r="I66" s="21">
        <f t="shared" si="1"/>
      </c>
      <c r="J66" s="58"/>
      <c r="K66" s="59">
        <f t="shared" si="0"/>
      </c>
      <c r="L66" s="60"/>
      <c r="M66" s="47"/>
      <c r="N66" s="47"/>
      <c r="O66" s="47"/>
      <c r="P66" s="61"/>
    </row>
    <row r="67" spans="1:16" ht="24">
      <c r="A67" s="15">
        <v>51</v>
      </c>
      <c r="B67" s="49"/>
      <c r="C67" s="49"/>
      <c r="D67" s="49"/>
      <c r="E67" s="50"/>
      <c r="F67" s="75"/>
      <c r="G67" s="24">
        <f>IF(F67="","",VLOOKUP(F67,'商品一覧'!$B$3:'商品一覧'!$E$17,3,FALSE))</f>
      </c>
      <c r="H67" s="49"/>
      <c r="I67" s="25">
        <f t="shared" si="1"/>
      </c>
      <c r="J67" s="62"/>
      <c r="K67" s="63">
        <f t="shared" si="0"/>
      </c>
      <c r="L67" s="64"/>
      <c r="M67" s="49"/>
      <c r="N67" s="49"/>
      <c r="O67" s="49"/>
      <c r="P67" s="65"/>
    </row>
    <row r="68" spans="1:16" ht="24">
      <c r="A68" s="26">
        <v>52</v>
      </c>
      <c r="B68" s="45"/>
      <c r="C68" s="45"/>
      <c r="D68" s="45"/>
      <c r="E68" s="46"/>
      <c r="F68" s="73"/>
      <c r="G68" s="9">
        <f>IF(F68="","",VLOOKUP(F68,'商品一覧'!$B$3:'商品一覧'!$E$17,3,FALSE))</f>
      </c>
      <c r="H68" s="45"/>
      <c r="I68" s="27">
        <f t="shared" si="1"/>
      </c>
      <c r="J68" s="54"/>
      <c r="K68" s="55">
        <f t="shared" si="0"/>
      </c>
      <c r="L68" s="56"/>
      <c r="M68" s="45"/>
      <c r="N68" s="45"/>
      <c r="O68" s="45"/>
      <c r="P68" s="57"/>
    </row>
    <row r="69" spans="1:16" ht="24">
      <c r="A69" s="26">
        <v>53</v>
      </c>
      <c r="B69" s="45"/>
      <c r="C69" s="45"/>
      <c r="D69" s="45"/>
      <c r="E69" s="46"/>
      <c r="F69" s="73"/>
      <c r="G69" s="9">
        <f>IF(F69="","",VLOOKUP(F69,'商品一覧'!$B$3:'商品一覧'!$E$17,3,FALSE))</f>
      </c>
      <c r="H69" s="45"/>
      <c r="I69" s="27">
        <f t="shared" si="1"/>
      </c>
      <c r="J69" s="54"/>
      <c r="K69" s="55">
        <f t="shared" si="0"/>
      </c>
      <c r="L69" s="56"/>
      <c r="M69" s="45"/>
      <c r="N69" s="45"/>
      <c r="O69" s="45"/>
      <c r="P69" s="57"/>
    </row>
    <row r="70" spans="1:16" ht="24">
      <c r="A70" s="26">
        <v>54</v>
      </c>
      <c r="B70" s="45"/>
      <c r="C70" s="45"/>
      <c r="D70" s="45"/>
      <c r="E70" s="46"/>
      <c r="F70" s="73"/>
      <c r="G70" s="9">
        <f>IF(F70="","",VLOOKUP(F70,'商品一覧'!$B$3:'商品一覧'!$E$17,3,FALSE))</f>
      </c>
      <c r="H70" s="45"/>
      <c r="I70" s="27">
        <f t="shared" si="1"/>
      </c>
      <c r="J70" s="54"/>
      <c r="K70" s="55">
        <f t="shared" si="0"/>
      </c>
      <c r="L70" s="56"/>
      <c r="M70" s="45"/>
      <c r="N70" s="45"/>
      <c r="O70" s="45"/>
      <c r="P70" s="57"/>
    </row>
    <row r="71" spans="1:16" ht="24">
      <c r="A71" s="26">
        <v>55</v>
      </c>
      <c r="B71" s="45"/>
      <c r="C71" s="45"/>
      <c r="D71" s="45"/>
      <c r="E71" s="46"/>
      <c r="F71" s="73"/>
      <c r="G71" s="9">
        <f>IF(F71="","",VLOOKUP(F71,'商品一覧'!$B$3:'商品一覧'!$E$17,3,FALSE))</f>
      </c>
      <c r="H71" s="45"/>
      <c r="I71" s="27">
        <f t="shared" si="1"/>
      </c>
      <c r="J71" s="54"/>
      <c r="K71" s="55">
        <f t="shared" si="0"/>
      </c>
      <c r="L71" s="56"/>
      <c r="M71" s="45"/>
      <c r="N71" s="45"/>
      <c r="O71" s="45"/>
      <c r="P71" s="57"/>
    </row>
    <row r="72" spans="1:16" ht="24">
      <c r="A72" s="26">
        <v>56</v>
      </c>
      <c r="B72" s="45"/>
      <c r="C72" s="45"/>
      <c r="D72" s="45"/>
      <c r="E72" s="46"/>
      <c r="F72" s="73"/>
      <c r="G72" s="9">
        <f>IF(F72="","",VLOOKUP(F72,'商品一覧'!$B$3:'商品一覧'!$E$17,3,FALSE))</f>
      </c>
      <c r="H72" s="45"/>
      <c r="I72" s="27">
        <f t="shared" si="1"/>
      </c>
      <c r="J72" s="54"/>
      <c r="K72" s="55">
        <f t="shared" si="0"/>
      </c>
      <c r="L72" s="56"/>
      <c r="M72" s="45"/>
      <c r="N72" s="45"/>
      <c r="O72" s="45"/>
      <c r="P72" s="57"/>
    </row>
    <row r="73" spans="1:16" ht="24">
      <c r="A73" s="26">
        <v>57</v>
      </c>
      <c r="B73" s="45"/>
      <c r="C73" s="45"/>
      <c r="D73" s="45"/>
      <c r="E73" s="46"/>
      <c r="F73" s="73"/>
      <c r="G73" s="9">
        <f>IF(F73="","",VLOOKUP(F73,'商品一覧'!$B$3:'商品一覧'!$E$17,3,FALSE))</f>
      </c>
      <c r="H73" s="45"/>
      <c r="I73" s="27">
        <f t="shared" si="1"/>
      </c>
      <c r="J73" s="54"/>
      <c r="K73" s="55">
        <f t="shared" si="0"/>
      </c>
      <c r="L73" s="56"/>
      <c r="M73" s="45"/>
      <c r="N73" s="45"/>
      <c r="O73" s="45"/>
      <c r="P73" s="57"/>
    </row>
    <row r="74" spans="1:16" ht="24">
      <c r="A74" s="26">
        <v>58</v>
      </c>
      <c r="B74" s="45"/>
      <c r="C74" s="45"/>
      <c r="D74" s="45"/>
      <c r="E74" s="46"/>
      <c r="F74" s="73"/>
      <c r="G74" s="9">
        <f>IF(F74="","",VLOOKUP(F74,'商品一覧'!$B$3:'商品一覧'!$E$17,3,FALSE))</f>
      </c>
      <c r="H74" s="45"/>
      <c r="I74" s="27">
        <f t="shared" si="1"/>
      </c>
      <c r="J74" s="54"/>
      <c r="K74" s="55">
        <f t="shared" si="0"/>
      </c>
      <c r="L74" s="56"/>
      <c r="M74" s="45"/>
      <c r="N74" s="45"/>
      <c r="O74" s="45"/>
      <c r="P74" s="57"/>
    </row>
    <row r="75" spans="1:16" ht="24">
      <c r="A75" s="26">
        <v>59</v>
      </c>
      <c r="B75" s="45"/>
      <c r="C75" s="45"/>
      <c r="D75" s="45"/>
      <c r="E75" s="46"/>
      <c r="F75" s="73"/>
      <c r="G75" s="9">
        <f>IF(F75="","",VLOOKUP(F75,'商品一覧'!$B$3:'商品一覧'!$E$17,3,FALSE))</f>
      </c>
      <c r="H75" s="45"/>
      <c r="I75" s="27">
        <f t="shared" si="1"/>
      </c>
      <c r="J75" s="54"/>
      <c r="K75" s="55">
        <f t="shared" si="0"/>
      </c>
      <c r="L75" s="56"/>
      <c r="M75" s="45"/>
      <c r="N75" s="45"/>
      <c r="O75" s="45"/>
      <c r="P75" s="57"/>
    </row>
    <row r="76" spans="1:16" ht="24.75" thickBot="1">
      <c r="A76" s="16">
        <v>60</v>
      </c>
      <c r="B76" s="42"/>
      <c r="C76" s="42"/>
      <c r="D76" s="42"/>
      <c r="E76" s="51"/>
      <c r="F76" s="76"/>
      <c r="G76" s="28">
        <f>IF(F76="","",VLOOKUP(F76,'商品一覧'!$B$3:'商品一覧'!$E$17,3,FALSE))</f>
      </c>
      <c r="H76" s="42"/>
      <c r="I76" s="29">
        <f t="shared" si="1"/>
      </c>
      <c r="J76" s="66"/>
      <c r="K76" s="67">
        <f t="shared" si="0"/>
      </c>
      <c r="L76" s="68"/>
      <c r="M76" s="42"/>
      <c r="N76" s="42"/>
      <c r="O76" s="42"/>
      <c r="P76" s="43"/>
    </row>
    <row r="77" spans="1:16" ht="24">
      <c r="A77" s="40">
        <v>61</v>
      </c>
      <c r="B77" s="52"/>
      <c r="C77" s="52"/>
      <c r="D77" s="52"/>
      <c r="E77" s="53"/>
      <c r="F77" s="77"/>
      <c r="G77" s="22">
        <f>IF(F77="","",VLOOKUP(F77,'商品一覧'!$B$3:'商品一覧'!$E$17,3,FALSE))</f>
      </c>
      <c r="H77" s="52"/>
      <c r="I77" s="23">
        <f t="shared" si="1"/>
      </c>
      <c r="J77" s="69"/>
      <c r="K77" s="70">
        <f t="shared" si="0"/>
      </c>
      <c r="L77" s="71"/>
      <c r="M77" s="52"/>
      <c r="N77" s="52"/>
      <c r="O77" s="52"/>
      <c r="P77" s="72"/>
    </row>
    <row r="78" spans="1:16" ht="24">
      <c r="A78" s="26">
        <v>62</v>
      </c>
      <c r="B78" s="45"/>
      <c r="C78" s="45"/>
      <c r="D78" s="45"/>
      <c r="E78" s="46"/>
      <c r="F78" s="73"/>
      <c r="G78" s="9">
        <f>IF(F78="","",VLOOKUP(F78,'商品一覧'!$B$3:'商品一覧'!$E$17,3,FALSE))</f>
      </c>
      <c r="H78" s="45"/>
      <c r="I78" s="27">
        <f t="shared" si="1"/>
      </c>
      <c r="J78" s="54"/>
      <c r="K78" s="55">
        <f t="shared" si="0"/>
      </c>
      <c r="L78" s="56"/>
      <c r="M78" s="45"/>
      <c r="N78" s="45"/>
      <c r="O78" s="45"/>
      <c r="P78" s="57"/>
    </row>
    <row r="79" spans="1:16" ht="24">
      <c r="A79" s="26">
        <v>63</v>
      </c>
      <c r="B79" s="45"/>
      <c r="C79" s="45"/>
      <c r="D79" s="45"/>
      <c r="E79" s="46"/>
      <c r="F79" s="73"/>
      <c r="G79" s="9">
        <f>IF(F79="","",VLOOKUP(F79,'商品一覧'!$B$3:'商品一覧'!$E$17,3,FALSE))</f>
      </c>
      <c r="H79" s="45"/>
      <c r="I79" s="27">
        <f t="shared" si="1"/>
      </c>
      <c r="J79" s="54"/>
      <c r="K79" s="55">
        <f t="shared" si="0"/>
      </c>
      <c r="L79" s="56"/>
      <c r="M79" s="45"/>
      <c r="N79" s="45"/>
      <c r="O79" s="45"/>
      <c r="P79" s="57"/>
    </row>
    <row r="80" spans="1:16" ht="24">
      <c r="A80" s="26">
        <v>64</v>
      </c>
      <c r="B80" s="45"/>
      <c r="C80" s="45"/>
      <c r="D80" s="45"/>
      <c r="E80" s="46"/>
      <c r="F80" s="73"/>
      <c r="G80" s="9">
        <f>IF(F80="","",VLOOKUP(F80,'商品一覧'!$B$3:'商品一覧'!$E$17,3,FALSE))</f>
      </c>
      <c r="H80" s="45"/>
      <c r="I80" s="27">
        <f t="shared" si="1"/>
      </c>
      <c r="J80" s="54"/>
      <c r="K80" s="55">
        <f t="shared" si="0"/>
      </c>
      <c r="L80" s="56"/>
      <c r="M80" s="45"/>
      <c r="N80" s="45"/>
      <c r="O80" s="45"/>
      <c r="P80" s="57"/>
    </row>
    <row r="81" spans="1:16" ht="24">
      <c r="A81" s="26">
        <v>65</v>
      </c>
      <c r="B81" s="45"/>
      <c r="C81" s="45"/>
      <c r="D81" s="45"/>
      <c r="E81" s="46"/>
      <c r="F81" s="73"/>
      <c r="G81" s="9">
        <f>IF(F81="","",VLOOKUP(F81,'商品一覧'!$B$3:'商品一覧'!$E$17,3,FALSE))</f>
      </c>
      <c r="H81" s="45"/>
      <c r="I81" s="27">
        <f t="shared" si="1"/>
      </c>
      <c r="J81" s="54"/>
      <c r="K81" s="55">
        <f t="shared" si="0"/>
      </c>
      <c r="L81" s="56"/>
      <c r="M81" s="45"/>
      <c r="N81" s="45"/>
      <c r="O81" s="45"/>
      <c r="P81" s="57"/>
    </row>
    <row r="82" spans="1:16" ht="24">
      <c r="A82" s="26">
        <v>66</v>
      </c>
      <c r="B82" s="45"/>
      <c r="C82" s="45"/>
      <c r="D82" s="45"/>
      <c r="E82" s="46"/>
      <c r="F82" s="73"/>
      <c r="G82" s="9">
        <f>IF(F82="","",VLOOKUP(F82,'商品一覧'!$B$3:'商品一覧'!$E$17,3,FALSE))</f>
      </c>
      <c r="H82" s="45"/>
      <c r="I82" s="27">
        <f aca="true" t="shared" si="2" ref="I82:I116">IF(H82="","",G82*H82)</f>
      </c>
      <c r="J82" s="54"/>
      <c r="K82" s="55">
        <f aca="true" t="shared" si="3" ref="K82:K116">IF(H82="","",$K$13+7)</f>
      </c>
      <c r="L82" s="56"/>
      <c r="M82" s="45"/>
      <c r="N82" s="45"/>
      <c r="O82" s="45"/>
      <c r="P82" s="57"/>
    </row>
    <row r="83" spans="1:16" ht="24">
      <c r="A83" s="26">
        <v>67</v>
      </c>
      <c r="B83" s="45"/>
      <c r="C83" s="45"/>
      <c r="D83" s="45"/>
      <c r="E83" s="46"/>
      <c r="F83" s="73"/>
      <c r="G83" s="9">
        <f>IF(F83="","",VLOOKUP(F83,'商品一覧'!$B$3:'商品一覧'!$E$17,3,FALSE))</f>
      </c>
      <c r="H83" s="45"/>
      <c r="I83" s="27">
        <f t="shared" si="2"/>
      </c>
      <c r="J83" s="54"/>
      <c r="K83" s="55">
        <f t="shared" si="3"/>
      </c>
      <c r="L83" s="56"/>
      <c r="M83" s="45"/>
      <c r="N83" s="45"/>
      <c r="O83" s="45"/>
      <c r="P83" s="57"/>
    </row>
    <row r="84" spans="1:16" ht="24">
      <c r="A84" s="26">
        <v>68</v>
      </c>
      <c r="B84" s="45"/>
      <c r="C84" s="45"/>
      <c r="D84" s="45"/>
      <c r="E84" s="46"/>
      <c r="F84" s="73"/>
      <c r="G84" s="9">
        <f>IF(F84="","",VLOOKUP(F84,'商品一覧'!$B$3:'商品一覧'!$E$17,3,FALSE))</f>
      </c>
      <c r="H84" s="45"/>
      <c r="I84" s="27">
        <f t="shared" si="2"/>
      </c>
      <c r="J84" s="54"/>
      <c r="K84" s="55">
        <f t="shared" si="3"/>
      </c>
      <c r="L84" s="56"/>
      <c r="M84" s="45"/>
      <c r="N84" s="45"/>
      <c r="O84" s="45"/>
      <c r="P84" s="57"/>
    </row>
    <row r="85" spans="1:16" ht="24">
      <c r="A85" s="26">
        <v>69</v>
      </c>
      <c r="B85" s="45"/>
      <c r="C85" s="45"/>
      <c r="D85" s="45"/>
      <c r="E85" s="46"/>
      <c r="F85" s="73"/>
      <c r="G85" s="9">
        <f>IF(F85="","",VLOOKUP(F85,'商品一覧'!$B$3:'商品一覧'!$E$17,3,FALSE))</f>
      </c>
      <c r="H85" s="45"/>
      <c r="I85" s="27">
        <f t="shared" si="2"/>
      </c>
      <c r="J85" s="54"/>
      <c r="K85" s="55">
        <f t="shared" si="3"/>
      </c>
      <c r="L85" s="56"/>
      <c r="M85" s="45"/>
      <c r="N85" s="45"/>
      <c r="O85" s="45"/>
      <c r="P85" s="57"/>
    </row>
    <row r="86" spans="1:16" ht="24.75" thickBot="1">
      <c r="A86" s="39">
        <v>70</v>
      </c>
      <c r="B86" s="47"/>
      <c r="C86" s="47"/>
      <c r="D86" s="47"/>
      <c r="E86" s="48"/>
      <c r="F86" s="74"/>
      <c r="G86" s="20">
        <f>IF(F86="","",VLOOKUP(F86,'商品一覧'!$B$3:'商品一覧'!$E$17,3,FALSE))</f>
      </c>
      <c r="H86" s="47"/>
      <c r="I86" s="21">
        <f t="shared" si="2"/>
      </c>
      <c r="J86" s="58"/>
      <c r="K86" s="59">
        <f t="shared" si="3"/>
      </c>
      <c r="L86" s="60"/>
      <c r="M86" s="47"/>
      <c r="N86" s="47"/>
      <c r="O86" s="47"/>
      <c r="P86" s="61"/>
    </row>
    <row r="87" spans="1:16" ht="24">
      <c r="A87" s="15">
        <v>71</v>
      </c>
      <c r="B87" s="49"/>
      <c r="C87" s="49"/>
      <c r="D87" s="49"/>
      <c r="E87" s="50"/>
      <c r="F87" s="75"/>
      <c r="G87" s="24">
        <f>IF(F87="","",VLOOKUP(F87,'商品一覧'!$B$3:'商品一覧'!$E$17,3,FALSE))</f>
      </c>
      <c r="H87" s="49"/>
      <c r="I87" s="25">
        <f t="shared" si="2"/>
      </c>
      <c r="J87" s="62"/>
      <c r="K87" s="63">
        <f t="shared" si="3"/>
      </c>
      <c r="L87" s="64"/>
      <c r="M87" s="49"/>
      <c r="N87" s="49"/>
      <c r="O87" s="49"/>
      <c r="P87" s="65"/>
    </row>
    <row r="88" spans="1:16" ht="24">
      <c r="A88" s="26">
        <v>72</v>
      </c>
      <c r="B88" s="45"/>
      <c r="C88" s="45"/>
      <c r="D88" s="45"/>
      <c r="E88" s="46"/>
      <c r="F88" s="73"/>
      <c r="G88" s="9">
        <f>IF(F88="","",VLOOKUP(F88,'商品一覧'!$B$3:'商品一覧'!$E$17,3,FALSE))</f>
      </c>
      <c r="H88" s="45"/>
      <c r="I88" s="27">
        <f t="shared" si="2"/>
      </c>
      <c r="J88" s="54"/>
      <c r="K88" s="55">
        <f t="shared" si="3"/>
      </c>
      <c r="L88" s="56"/>
      <c r="M88" s="45"/>
      <c r="N88" s="45"/>
      <c r="O88" s="45"/>
      <c r="P88" s="57"/>
    </row>
    <row r="89" spans="1:16" ht="24">
      <c r="A89" s="26">
        <v>73</v>
      </c>
      <c r="B89" s="45"/>
      <c r="C89" s="45"/>
      <c r="D89" s="45"/>
      <c r="E89" s="46"/>
      <c r="F89" s="73"/>
      <c r="G89" s="9">
        <f>IF(F89="","",VLOOKUP(F89,'商品一覧'!$B$3:'商品一覧'!$E$17,3,FALSE))</f>
      </c>
      <c r="H89" s="45"/>
      <c r="I89" s="27">
        <f t="shared" si="2"/>
      </c>
      <c r="J89" s="54"/>
      <c r="K89" s="55">
        <f t="shared" si="3"/>
      </c>
      <c r="L89" s="56"/>
      <c r="M89" s="45"/>
      <c r="N89" s="45"/>
      <c r="O89" s="45"/>
      <c r="P89" s="57"/>
    </row>
    <row r="90" spans="1:16" ht="24">
      <c r="A90" s="26">
        <v>74</v>
      </c>
      <c r="B90" s="45"/>
      <c r="C90" s="45"/>
      <c r="D90" s="45"/>
      <c r="E90" s="46"/>
      <c r="F90" s="73"/>
      <c r="G90" s="9">
        <f>IF(F90="","",VLOOKUP(F90,'商品一覧'!$B$3:'商品一覧'!$E$17,3,FALSE))</f>
      </c>
      <c r="H90" s="45"/>
      <c r="I90" s="27">
        <f t="shared" si="2"/>
      </c>
      <c r="J90" s="54"/>
      <c r="K90" s="55">
        <f t="shared" si="3"/>
      </c>
      <c r="L90" s="56"/>
      <c r="M90" s="45"/>
      <c r="N90" s="45"/>
      <c r="O90" s="45"/>
      <c r="P90" s="57"/>
    </row>
    <row r="91" spans="1:16" ht="24">
      <c r="A91" s="26">
        <v>75</v>
      </c>
      <c r="B91" s="45"/>
      <c r="C91" s="45"/>
      <c r="D91" s="45"/>
      <c r="E91" s="46"/>
      <c r="F91" s="73"/>
      <c r="G91" s="9">
        <f>IF(F91="","",VLOOKUP(F91,'商品一覧'!$B$3:'商品一覧'!$E$17,3,FALSE))</f>
      </c>
      <c r="H91" s="45"/>
      <c r="I91" s="27">
        <f t="shared" si="2"/>
      </c>
      <c r="J91" s="54"/>
      <c r="K91" s="55">
        <f t="shared" si="3"/>
      </c>
      <c r="L91" s="56"/>
      <c r="M91" s="45"/>
      <c r="N91" s="45"/>
      <c r="O91" s="45"/>
      <c r="P91" s="57"/>
    </row>
    <row r="92" spans="1:16" ht="24">
      <c r="A92" s="26">
        <v>76</v>
      </c>
      <c r="B92" s="45"/>
      <c r="C92" s="45"/>
      <c r="D92" s="45"/>
      <c r="E92" s="46"/>
      <c r="F92" s="73"/>
      <c r="G92" s="9">
        <f>IF(F92="","",VLOOKUP(F92,'商品一覧'!$B$3:'商品一覧'!$E$17,3,FALSE))</f>
      </c>
      <c r="H92" s="45"/>
      <c r="I92" s="27">
        <f t="shared" si="2"/>
      </c>
      <c r="J92" s="54"/>
      <c r="K92" s="55">
        <f t="shared" si="3"/>
      </c>
      <c r="L92" s="56"/>
      <c r="M92" s="45"/>
      <c r="N92" s="45"/>
      <c r="O92" s="45"/>
      <c r="P92" s="57"/>
    </row>
    <row r="93" spans="1:16" ht="24">
      <c r="A93" s="26">
        <v>77</v>
      </c>
      <c r="B93" s="45"/>
      <c r="C93" s="45"/>
      <c r="D93" s="45"/>
      <c r="E93" s="46"/>
      <c r="F93" s="73"/>
      <c r="G93" s="9">
        <f>IF(F93="","",VLOOKUP(F93,'商品一覧'!$B$3:'商品一覧'!$E$17,3,FALSE))</f>
      </c>
      <c r="H93" s="45"/>
      <c r="I93" s="27">
        <f t="shared" si="2"/>
      </c>
      <c r="J93" s="54"/>
      <c r="K93" s="55">
        <f t="shared" si="3"/>
      </c>
      <c r="L93" s="56"/>
      <c r="M93" s="45"/>
      <c r="N93" s="45"/>
      <c r="O93" s="45"/>
      <c r="P93" s="57"/>
    </row>
    <row r="94" spans="1:16" ht="24">
      <c r="A94" s="26">
        <v>78</v>
      </c>
      <c r="B94" s="45"/>
      <c r="C94" s="45"/>
      <c r="D94" s="45"/>
      <c r="E94" s="46"/>
      <c r="F94" s="73"/>
      <c r="G94" s="9">
        <f>IF(F94="","",VLOOKUP(F94,'商品一覧'!$B$3:'商品一覧'!$E$17,3,FALSE))</f>
      </c>
      <c r="H94" s="45"/>
      <c r="I94" s="27">
        <f t="shared" si="2"/>
      </c>
      <c r="J94" s="54"/>
      <c r="K94" s="55">
        <f t="shared" si="3"/>
      </c>
      <c r="L94" s="56"/>
      <c r="M94" s="45"/>
      <c r="N94" s="45"/>
      <c r="O94" s="45"/>
      <c r="P94" s="57"/>
    </row>
    <row r="95" spans="1:16" ht="24">
      <c r="A95" s="26">
        <v>79</v>
      </c>
      <c r="B95" s="45"/>
      <c r="C95" s="45"/>
      <c r="D95" s="45"/>
      <c r="E95" s="46"/>
      <c r="F95" s="73"/>
      <c r="G95" s="9">
        <f>IF(F95="","",VLOOKUP(F95,'商品一覧'!$B$3:'商品一覧'!$E$17,3,FALSE))</f>
      </c>
      <c r="H95" s="45"/>
      <c r="I95" s="27">
        <f t="shared" si="2"/>
      </c>
      <c r="J95" s="54"/>
      <c r="K95" s="55">
        <f t="shared" si="3"/>
      </c>
      <c r="L95" s="56"/>
      <c r="M95" s="45"/>
      <c r="N95" s="45"/>
      <c r="O95" s="45"/>
      <c r="P95" s="57"/>
    </row>
    <row r="96" spans="1:16" ht="24.75" thickBot="1">
      <c r="A96" s="16">
        <v>80</v>
      </c>
      <c r="B96" s="42"/>
      <c r="C96" s="42"/>
      <c r="D96" s="42"/>
      <c r="E96" s="51"/>
      <c r="F96" s="76"/>
      <c r="G96" s="28">
        <f>IF(F96="","",VLOOKUP(F96,'商品一覧'!$B$3:'商品一覧'!$E$17,3,FALSE))</f>
      </c>
      <c r="H96" s="42"/>
      <c r="I96" s="29">
        <f t="shared" si="2"/>
      </c>
      <c r="J96" s="66"/>
      <c r="K96" s="67">
        <f t="shared" si="3"/>
      </c>
      <c r="L96" s="68"/>
      <c r="M96" s="42"/>
      <c r="N96" s="42"/>
      <c r="O96" s="42"/>
      <c r="P96" s="43"/>
    </row>
    <row r="97" spans="1:16" ht="24">
      <c r="A97" s="40">
        <v>81</v>
      </c>
      <c r="B97" s="52"/>
      <c r="C97" s="52"/>
      <c r="D97" s="52"/>
      <c r="E97" s="53"/>
      <c r="F97" s="77"/>
      <c r="G97" s="22">
        <f>IF(F97="","",VLOOKUP(F97,'商品一覧'!$B$3:'商品一覧'!$E$17,3,FALSE))</f>
      </c>
      <c r="H97" s="52"/>
      <c r="I97" s="23">
        <f t="shared" si="2"/>
      </c>
      <c r="J97" s="69"/>
      <c r="K97" s="70">
        <f t="shared" si="3"/>
      </c>
      <c r="L97" s="71"/>
      <c r="M97" s="52"/>
      <c r="N97" s="52"/>
      <c r="O97" s="52"/>
      <c r="P97" s="72"/>
    </row>
    <row r="98" spans="1:16" ht="24">
      <c r="A98" s="26">
        <v>82</v>
      </c>
      <c r="B98" s="45"/>
      <c r="C98" s="45"/>
      <c r="D98" s="45"/>
      <c r="E98" s="46"/>
      <c r="F98" s="73"/>
      <c r="G98" s="9">
        <f>IF(F98="","",VLOOKUP(F98,'商品一覧'!$B$3:'商品一覧'!$E$17,3,FALSE))</f>
      </c>
      <c r="H98" s="45"/>
      <c r="I98" s="27">
        <f t="shared" si="2"/>
      </c>
      <c r="J98" s="54"/>
      <c r="K98" s="55">
        <f t="shared" si="3"/>
      </c>
      <c r="L98" s="56"/>
      <c r="M98" s="45"/>
      <c r="N98" s="45"/>
      <c r="O98" s="45"/>
      <c r="P98" s="57"/>
    </row>
    <row r="99" spans="1:16" ht="24">
      <c r="A99" s="26">
        <v>83</v>
      </c>
      <c r="B99" s="45"/>
      <c r="C99" s="45"/>
      <c r="D99" s="45"/>
      <c r="E99" s="46"/>
      <c r="F99" s="73"/>
      <c r="G99" s="9">
        <f>IF(F99="","",VLOOKUP(F99,'商品一覧'!$B$3:'商品一覧'!$E$17,3,FALSE))</f>
      </c>
      <c r="H99" s="45"/>
      <c r="I99" s="27">
        <f t="shared" si="2"/>
      </c>
      <c r="J99" s="54"/>
      <c r="K99" s="55">
        <f t="shared" si="3"/>
      </c>
      <c r="L99" s="56"/>
      <c r="M99" s="45"/>
      <c r="N99" s="45"/>
      <c r="O99" s="45"/>
      <c r="P99" s="57"/>
    </row>
    <row r="100" spans="1:16" ht="24">
      <c r="A100" s="26">
        <v>84</v>
      </c>
      <c r="B100" s="45"/>
      <c r="C100" s="45"/>
      <c r="D100" s="45"/>
      <c r="E100" s="46"/>
      <c r="F100" s="73"/>
      <c r="G100" s="9">
        <f>IF(F100="","",VLOOKUP(F100,'商品一覧'!$B$3:'商品一覧'!$E$17,3,FALSE))</f>
      </c>
      <c r="H100" s="45"/>
      <c r="I100" s="27">
        <f t="shared" si="2"/>
      </c>
      <c r="J100" s="54"/>
      <c r="K100" s="55">
        <f t="shared" si="3"/>
      </c>
      <c r="L100" s="56"/>
      <c r="M100" s="45"/>
      <c r="N100" s="45"/>
      <c r="O100" s="45"/>
      <c r="P100" s="57"/>
    </row>
    <row r="101" spans="1:16" ht="24">
      <c r="A101" s="26">
        <v>85</v>
      </c>
      <c r="B101" s="45"/>
      <c r="C101" s="45"/>
      <c r="D101" s="45"/>
      <c r="E101" s="46"/>
      <c r="F101" s="73"/>
      <c r="G101" s="9">
        <f>IF(F101="","",VLOOKUP(F101,'商品一覧'!$B$3:'商品一覧'!$E$17,3,FALSE))</f>
      </c>
      <c r="H101" s="45"/>
      <c r="I101" s="27">
        <f t="shared" si="2"/>
      </c>
      <c r="J101" s="54"/>
      <c r="K101" s="55">
        <f t="shared" si="3"/>
      </c>
      <c r="L101" s="56"/>
      <c r="M101" s="45"/>
      <c r="N101" s="45"/>
      <c r="O101" s="45"/>
      <c r="P101" s="57"/>
    </row>
    <row r="102" spans="1:16" ht="24">
      <c r="A102" s="26">
        <v>86</v>
      </c>
      <c r="B102" s="45"/>
      <c r="C102" s="45"/>
      <c r="D102" s="45"/>
      <c r="E102" s="46"/>
      <c r="F102" s="73"/>
      <c r="G102" s="9">
        <f>IF(F102="","",VLOOKUP(F102,'商品一覧'!$B$3:'商品一覧'!$E$17,3,FALSE))</f>
      </c>
      <c r="H102" s="45"/>
      <c r="I102" s="27">
        <f t="shared" si="2"/>
      </c>
      <c r="J102" s="54"/>
      <c r="K102" s="55">
        <f t="shared" si="3"/>
      </c>
      <c r="L102" s="56"/>
      <c r="M102" s="45"/>
      <c r="N102" s="45"/>
      <c r="O102" s="45"/>
      <c r="P102" s="57"/>
    </row>
    <row r="103" spans="1:16" ht="24">
      <c r="A103" s="26">
        <v>87</v>
      </c>
      <c r="B103" s="45"/>
      <c r="C103" s="45"/>
      <c r="D103" s="45"/>
      <c r="E103" s="46"/>
      <c r="F103" s="73"/>
      <c r="G103" s="9">
        <f>IF(F103="","",VLOOKUP(F103,'商品一覧'!$B$3:'商品一覧'!$E$17,3,FALSE))</f>
      </c>
      <c r="H103" s="45"/>
      <c r="I103" s="27">
        <f t="shared" si="2"/>
      </c>
      <c r="J103" s="54"/>
      <c r="K103" s="55">
        <f t="shared" si="3"/>
      </c>
      <c r="L103" s="56"/>
      <c r="M103" s="45"/>
      <c r="N103" s="45"/>
      <c r="O103" s="45"/>
      <c r="P103" s="57"/>
    </row>
    <row r="104" spans="1:16" ht="24">
      <c r="A104" s="26">
        <v>88</v>
      </c>
      <c r="B104" s="45"/>
      <c r="C104" s="45"/>
      <c r="D104" s="45"/>
      <c r="E104" s="46"/>
      <c r="F104" s="73"/>
      <c r="G104" s="9">
        <f>IF(F104="","",VLOOKUP(F104,'商品一覧'!$B$3:'商品一覧'!$E$17,3,FALSE))</f>
      </c>
      <c r="H104" s="45"/>
      <c r="I104" s="27">
        <f t="shared" si="2"/>
      </c>
      <c r="J104" s="54"/>
      <c r="K104" s="55">
        <f t="shared" si="3"/>
      </c>
      <c r="L104" s="56"/>
      <c r="M104" s="45"/>
      <c r="N104" s="45"/>
      <c r="O104" s="45"/>
      <c r="P104" s="57"/>
    </row>
    <row r="105" spans="1:16" ht="24">
      <c r="A105" s="26">
        <v>89</v>
      </c>
      <c r="B105" s="45"/>
      <c r="C105" s="45"/>
      <c r="D105" s="45"/>
      <c r="E105" s="46"/>
      <c r="F105" s="73"/>
      <c r="G105" s="9">
        <f>IF(F105="","",VLOOKUP(F105,'商品一覧'!$B$3:'商品一覧'!$E$17,3,FALSE))</f>
      </c>
      <c r="H105" s="45"/>
      <c r="I105" s="27">
        <f t="shared" si="2"/>
      </c>
      <c r="J105" s="54"/>
      <c r="K105" s="55">
        <f t="shared" si="3"/>
      </c>
      <c r="L105" s="56"/>
      <c r="M105" s="45"/>
      <c r="N105" s="45"/>
      <c r="O105" s="45"/>
      <c r="P105" s="57"/>
    </row>
    <row r="106" spans="1:16" ht="24.75" thickBot="1">
      <c r="A106" s="39">
        <v>90</v>
      </c>
      <c r="B106" s="47"/>
      <c r="C106" s="47"/>
      <c r="D106" s="47"/>
      <c r="E106" s="48"/>
      <c r="F106" s="74"/>
      <c r="G106" s="20">
        <f>IF(F106="","",VLOOKUP(F106,'商品一覧'!$B$3:'商品一覧'!$E$17,3,FALSE))</f>
      </c>
      <c r="H106" s="47"/>
      <c r="I106" s="21">
        <f t="shared" si="2"/>
      </c>
      <c r="J106" s="58"/>
      <c r="K106" s="59">
        <f t="shared" si="3"/>
      </c>
      <c r="L106" s="60"/>
      <c r="M106" s="47"/>
      <c r="N106" s="47"/>
      <c r="O106" s="47"/>
      <c r="P106" s="61"/>
    </row>
    <row r="107" spans="1:16" ht="24">
      <c r="A107" s="15">
        <v>91</v>
      </c>
      <c r="B107" s="49"/>
      <c r="C107" s="49"/>
      <c r="D107" s="49"/>
      <c r="E107" s="50"/>
      <c r="F107" s="75"/>
      <c r="G107" s="24">
        <f>IF(F107="","",VLOOKUP(F107,'商品一覧'!$B$3:'商品一覧'!$E$17,3,FALSE))</f>
      </c>
      <c r="H107" s="49"/>
      <c r="I107" s="25">
        <f t="shared" si="2"/>
      </c>
      <c r="J107" s="62"/>
      <c r="K107" s="63">
        <f t="shared" si="3"/>
      </c>
      <c r="L107" s="64"/>
      <c r="M107" s="49"/>
      <c r="N107" s="49"/>
      <c r="O107" s="49"/>
      <c r="P107" s="65"/>
    </row>
    <row r="108" spans="1:16" ht="24">
      <c r="A108" s="26">
        <v>92</v>
      </c>
      <c r="B108" s="45"/>
      <c r="C108" s="45"/>
      <c r="D108" s="45"/>
      <c r="E108" s="46"/>
      <c r="F108" s="73"/>
      <c r="G108" s="9">
        <f>IF(F108="","",VLOOKUP(F108,'商品一覧'!$B$3:'商品一覧'!$E$17,3,FALSE))</f>
      </c>
      <c r="H108" s="45"/>
      <c r="I108" s="27">
        <f t="shared" si="2"/>
      </c>
      <c r="J108" s="54"/>
      <c r="K108" s="55">
        <f t="shared" si="3"/>
      </c>
      <c r="L108" s="56"/>
      <c r="M108" s="45"/>
      <c r="N108" s="45"/>
      <c r="O108" s="45"/>
      <c r="P108" s="57"/>
    </row>
    <row r="109" spans="1:16" ht="24">
      <c r="A109" s="26">
        <v>93</v>
      </c>
      <c r="B109" s="45"/>
      <c r="C109" s="45"/>
      <c r="D109" s="45"/>
      <c r="E109" s="46"/>
      <c r="F109" s="73"/>
      <c r="G109" s="9">
        <f>IF(F109="","",VLOOKUP(F109,'商品一覧'!$B$3:'商品一覧'!$E$17,3,FALSE))</f>
      </c>
      <c r="H109" s="45"/>
      <c r="I109" s="27">
        <f t="shared" si="2"/>
      </c>
      <c r="J109" s="54"/>
      <c r="K109" s="55">
        <f t="shared" si="3"/>
      </c>
      <c r="L109" s="56"/>
      <c r="M109" s="45"/>
      <c r="N109" s="45"/>
      <c r="O109" s="45"/>
      <c r="P109" s="57"/>
    </row>
    <row r="110" spans="1:16" ht="24">
      <c r="A110" s="26">
        <v>94</v>
      </c>
      <c r="B110" s="45"/>
      <c r="C110" s="45"/>
      <c r="D110" s="45"/>
      <c r="E110" s="46"/>
      <c r="F110" s="73"/>
      <c r="G110" s="9">
        <f>IF(F110="","",VLOOKUP(F110,'商品一覧'!$B$3:'商品一覧'!$E$17,3,FALSE))</f>
      </c>
      <c r="H110" s="45"/>
      <c r="I110" s="27">
        <f t="shared" si="2"/>
      </c>
      <c r="J110" s="54"/>
      <c r="K110" s="55">
        <f t="shared" si="3"/>
      </c>
      <c r="L110" s="56"/>
      <c r="M110" s="45"/>
      <c r="N110" s="45"/>
      <c r="O110" s="45"/>
      <c r="P110" s="57"/>
    </row>
    <row r="111" spans="1:16" ht="24">
      <c r="A111" s="26">
        <v>95</v>
      </c>
      <c r="B111" s="45"/>
      <c r="C111" s="45"/>
      <c r="D111" s="45"/>
      <c r="E111" s="46"/>
      <c r="F111" s="73"/>
      <c r="G111" s="9">
        <f>IF(F111="","",VLOOKUP(F111,'商品一覧'!$B$3:'商品一覧'!$E$17,3,FALSE))</f>
      </c>
      <c r="H111" s="45"/>
      <c r="I111" s="27">
        <f t="shared" si="2"/>
      </c>
      <c r="J111" s="54"/>
      <c r="K111" s="55">
        <f t="shared" si="3"/>
      </c>
      <c r="L111" s="56"/>
      <c r="M111" s="45"/>
      <c r="N111" s="45"/>
      <c r="O111" s="45"/>
      <c r="P111" s="57"/>
    </row>
    <row r="112" spans="1:16" ht="24">
      <c r="A112" s="26">
        <v>96</v>
      </c>
      <c r="B112" s="45"/>
      <c r="C112" s="45"/>
      <c r="D112" s="45"/>
      <c r="E112" s="46"/>
      <c r="F112" s="73"/>
      <c r="G112" s="9">
        <f>IF(F112="","",VLOOKUP(F112,'商品一覧'!$B$3:'商品一覧'!$E$17,3,FALSE))</f>
      </c>
      <c r="H112" s="45"/>
      <c r="I112" s="27">
        <f t="shared" si="2"/>
      </c>
      <c r="J112" s="54"/>
      <c r="K112" s="55">
        <f t="shared" si="3"/>
      </c>
      <c r="L112" s="56"/>
      <c r="M112" s="45"/>
      <c r="N112" s="45"/>
      <c r="O112" s="45"/>
      <c r="P112" s="57"/>
    </row>
    <row r="113" spans="1:16" ht="24">
      <c r="A113" s="26">
        <v>97</v>
      </c>
      <c r="B113" s="45"/>
      <c r="C113" s="45"/>
      <c r="D113" s="45"/>
      <c r="E113" s="46"/>
      <c r="F113" s="73"/>
      <c r="G113" s="9">
        <f>IF(F113="","",VLOOKUP(F113,'商品一覧'!$B$3:'商品一覧'!$E$17,3,FALSE))</f>
      </c>
      <c r="H113" s="45"/>
      <c r="I113" s="27">
        <f t="shared" si="2"/>
      </c>
      <c r="J113" s="54"/>
      <c r="K113" s="55">
        <f t="shared" si="3"/>
      </c>
      <c r="L113" s="56"/>
      <c r="M113" s="45"/>
      <c r="N113" s="45"/>
      <c r="O113" s="45"/>
      <c r="P113" s="57"/>
    </row>
    <row r="114" spans="1:16" ht="24">
      <c r="A114" s="26">
        <v>98</v>
      </c>
      <c r="B114" s="45"/>
      <c r="C114" s="45"/>
      <c r="D114" s="45"/>
      <c r="E114" s="46"/>
      <c r="F114" s="73"/>
      <c r="G114" s="9">
        <f>IF(F114="","",VLOOKUP(F114,'商品一覧'!$B$3:'商品一覧'!$E$17,3,FALSE))</f>
      </c>
      <c r="H114" s="45"/>
      <c r="I114" s="27">
        <f t="shared" si="2"/>
      </c>
      <c r="J114" s="54"/>
      <c r="K114" s="55">
        <f t="shared" si="3"/>
      </c>
      <c r="L114" s="56"/>
      <c r="M114" s="45"/>
      <c r="N114" s="45"/>
      <c r="O114" s="45"/>
      <c r="P114" s="57"/>
    </row>
    <row r="115" spans="1:16" ht="24">
      <c r="A115" s="26">
        <v>99</v>
      </c>
      <c r="B115" s="45"/>
      <c r="C115" s="45"/>
      <c r="D115" s="45"/>
      <c r="E115" s="46"/>
      <c r="F115" s="73"/>
      <c r="G115" s="9">
        <f>IF(F115="","",VLOOKUP(F115,'商品一覧'!$B$3:'商品一覧'!$E$17,3,FALSE))</f>
      </c>
      <c r="H115" s="45"/>
      <c r="I115" s="27">
        <f t="shared" si="2"/>
      </c>
      <c r="J115" s="54"/>
      <c r="K115" s="55">
        <f t="shared" si="3"/>
      </c>
      <c r="L115" s="56"/>
      <c r="M115" s="45"/>
      <c r="N115" s="45"/>
      <c r="O115" s="45"/>
      <c r="P115" s="57"/>
    </row>
    <row r="116" spans="1:16" ht="24.75" thickBot="1">
      <c r="A116" s="16">
        <v>100</v>
      </c>
      <c r="B116" s="42"/>
      <c r="C116" s="42"/>
      <c r="D116" s="42"/>
      <c r="E116" s="51"/>
      <c r="F116" s="76"/>
      <c r="G116" s="28">
        <f>IF(F116="","",VLOOKUP(F116,'商品一覧'!$B$3:'商品一覧'!$E$17,3,FALSE))</f>
      </c>
      <c r="H116" s="42"/>
      <c r="I116" s="29">
        <f t="shared" si="2"/>
      </c>
      <c r="J116" s="66"/>
      <c r="K116" s="67">
        <f t="shared" si="3"/>
      </c>
      <c r="L116" s="68"/>
      <c r="M116" s="42"/>
      <c r="N116" s="42"/>
      <c r="O116" s="42"/>
      <c r="P116" s="43"/>
    </row>
  </sheetData>
  <sheetProtection sheet="1" objects="1" scenarios="1"/>
  <mergeCells count="1">
    <mergeCell ref="F12:H12"/>
  </mergeCells>
  <hyperlinks>
    <hyperlink ref="E2" r:id="rId1" display="kanasago.base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4">
      <selection activeCell="A21" sqref="A21:A32"/>
    </sheetView>
  </sheetViews>
  <sheetFormatPr defaultColWidth="11.00390625" defaultRowHeight="15.75"/>
  <cols>
    <col min="1" max="1" width="10.75390625" style="4" customWidth="1"/>
    <col min="2" max="2" width="29.25390625" style="4" bestFit="1" customWidth="1"/>
    <col min="3" max="3" width="10.75390625" style="6" customWidth="1"/>
    <col min="4" max="5" width="14.625" style="6" bestFit="1" customWidth="1"/>
    <col min="6" max="16384" width="10.75390625" style="4" customWidth="1"/>
  </cols>
  <sheetData>
    <row r="1" ht="24">
      <c r="A1" s="1" t="s">
        <v>39</v>
      </c>
    </row>
    <row r="2" spans="1:5" s="14" customFormat="1" ht="24">
      <c r="A2" s="11" t="s">
        <v>17</v>
      </c>
      <c r="B2" s="11" t="s">
        <v>16</v>
      </c>
      <c r="C2" s="12" t="s">
        <v>18</v>
      </c>
      <c r="D2" s="13" t="s">
        <v>20</v>
      </c>
      <c r="E2" s="13" t="s">
        <v>21</v>
      </c>
    </row>
    <row r="3" spans="1:5" ht="24">
      <c r="A3" s="5">
        <v>503</v>
      </c>
      <c r="B3" s="5" t="s">
        <v>19</v>
      </c>
      <c r="C3" s="8">
        <v>3262</v>
      </c>
      <c r="D3" s="8">
        <v>2609</v>
      </c>
      <c r="E3" s="8">
        <f>C3*0.75</f>
        <v>2446.5</v>
      </c>
    </row>
    <row r="4" spans="1:5" ht="24">
      <c r="A4" s="5">
        <v>504</v>
      </c>
      <c r="B4" s="10" t="s">
        <v>22</v>
      </c>
      <c r="C4" s="8">
        <v>2527</v>
      </c>
      <c r="D4" s="8">
        <v>2022</v>
      </c>
      <c r="E4" s="8">
        <f aca="true" t="shared" si="0" ref="E4:E11">C4*0.75</f>
        <v>1895.25</v>
      </c>
    </row>
    <row r="5" spans="1:5" ht="24">
      <c r="A5" s="5">
        <v>502</v>
      </c>
      <c r="B5" s="10" t="s">
        <v>23</v>
      </c>
      <c r="C5" s="8">
        <v>2160</v>
      </c>
      <c r="D5" s="8">
        <v>1728</v>
      </c>
      <c r="E5" s="8">
        <f t="shared" si="0"/>
        <v>1620</v>
      </c>
    </row>
    <row r="6" spans="1:5" ht="24">
      <c r="A6" s="5">
        <v>501</v>
      </c>
      <c r="B6" s="10" t="s">
        <v>24</v>
      </c>
      <c r="C6" s="8">
        <v>4644</v>
      </c>
      <c r="D6" s="8">
        <v>3715</v>
      </c>
      <c r="E6" s="8">
        <f t="shared" si="0"/>
        <v>3483</v>
      </c>
    </row>
    <row r="7" spans="1:5" ht="24">
      <c r="A7" s="5">
        <v>101</v>
      </c>
      <c r="B7" s="10" t="s">
        <v>25</v>
      </c>
      <c r="C7" s="8">
        <v>1944</v>
      </c>
      <c r="D7" s="8">
        <v>1555</v>
      </c>
      <c r="E7" s="8">
        <f t="shared" si="0"/>
        <v>1458</v>
      </c>
    </row>
    <row r="8" spans="1:5" ht="24">
      <c r="A8" s="5">
        <v>105</v>
      </c>
      <c r="B8" s="10" t="s">
        <v>26</v>
      </c>
      <c r="C8" s="8">
        <v>1296</v>
      </c>
      <c r="D8" s="8">
        <v>1037</v>
      </c>
      <c r="E8" s="8">
        <f t="shared" si="0"/>
        <v>972</v>
      </c>
    </row>
    <row r="9" spans="1:5" ht="24">
      <c r="A9" s="5">
        <v>103</v>
      </c>
      <c r="B9" s="10" t="s">
        <v>27</v>
      </c>
      <c r="C9" s="8">
        <v>3240</v>
      </c>
      <c r="D9" s="8">
        <v>2592</v>
      </c>
      <c r="E9" s="8">
        <f t="shared" si="0"/>
        <v>2430</v>
      </c>
    </row>
    <row r="10" spans="1:5" ht="24">
      <c r="A10" s="5">
        <v>201</v>
      </c>
      <c r="B10" s="10" t="s">
        <v>28</v>
      </c>
      <c r="C10" s="8">
        <v>2074</v>
      </c>
      <c r="D10" s="8">
        <v>1659</v>
      </c>
      <c r="E10" s="8">
        <f t="shared" si="0"/>
        <v>1555.5</v>
      </c>
    </row>
    <row r="11" spans="1:5" ht="24">
      <c r="A11" s="5">
        <v>202</v>
      </c>
      <c r="B11" s="10" t="s">
        <v>29</v>
      </c>
      <c r="C11" s="8">
        <v>2074</v>
      </c>
      <c r="D11" s="8">
        <v>1659</v>
      </c>
      <c r="E11" s="8">
        <f t="shared" si="0"/>
        <v>1555.5</v>
      </c>
    </row>
    <row r="12" spans="1:5" ht="24">
      <c r="A12" s="5">
        <v>770</v>
      </c>
      <c r="B12" s="10" t="s">
        <v>30</v>
      </c>
      <c r="C12" s="8">
        <v>1512</v>
      </c>
      <c r="D12" s="8">
        <v>1285</v>
      </c>
      <c r="E12" s="8">
        <f aca="true" t="shared" si="1" ref="E12:E17">C12*0.8</f>
        <v>1209.6000000000001</v>
      </c>
    </row>
    <row r="13" spans="1:5" ht="24">
      <c r="A13" s="5">
        <v>802</v>
      </c>
      <c r="B13" s="10" t="s">
        <v>31</v>
      </c>
      <c r="C13" s="8">
        <v>2268</v>
      </c>
      <c r="D13" s="8">
        <v>1928</v>
      </c>
      <c r="E13" s="8">
        <f t="shared" si="1"/>
        <v>1814.4</v>
      </c>
    </row>
    <row r="14" spans="1:5" ht="24">
      <c r="A14" s="5">
        <v>810</v>
      </c>
      <c r="B14" s="10" t="s">
        <v>32</v>
      </c>
      <c r="C14" s="8">
        <v>324</v>
      </c>
      <c r="D14" s="8">
        <v>275</v>
      </c>
      <c r="E14" s="8">
        <f t="shared" si="1"/>
        <v>259.2</v>
      </c>
    </row>
    <row r="15" spans="1:5" ht="24">
      <c r="A15" s="5">
        <v>820</v>
      </c>
      <c r="B15" s="10" t="s">
        <v>33</v>
      </c>
      <c r="C15" s="8">
        <v>324</v>
      </c>
      <c r="D15" s="8">
        <v>275</v>
      </c>
      <c r="E15" s="8">
        <f t="shared" si="1"/>
        <v>259.2</v>
      </c>
    </row>
    <row r="16" spans="1:5" ht="24">
      <c r="A16" s="5">
        <v>830</v>
      </c>
      <c r="B16" s="10" t="s">
        <v>34</v>
      </c>
      <c r="C16" s="8">
        <v>324</v>
      </c>
      <c r="D16" s="8">
        <v>275</v>
      </c>
      <c r="E16" s="8">
        <f t="shared" si="1"/>
        <v>259.2</v>
      </c>
    </row>
    <row r="17" spans="1:5" ht="24">
      <c r="A17" s="5">
        <v>840</v>
      </c>
      <c r="B17" s="10" t="s">
        <v>35</v>
      </c>
      <c r="C17" s="8">
        <v>324</v>
      </c>
      <c r="D17" s="8">
        <v>275</v>
      </c>
      <c r="E17" s="8">
        <f t="shared" si="1"/>
        <v>259.2</v>
      </c>
    </row>
    <row r="18" ht="24">
      <c r="A18" s="1" t="s">
        <v>40</v>
      </c>
    </row>
    <row r="20" ht="24">
      <c r="A20" s="129" t="s">
        <v>90</v>
      </c>
    </row>
    <row r="22" ht="24">
      <c r="A22" s="129" t="s">
        <v>66</v>
      </c>
    </row>
    <row r="23" ht="24">
      <c r="A23" s="129" t="s">
        <v>92</v>
      </c>
    </row>
    <row r="24" ht="24">
      <c r="A24" s="129" t="s">
        <v>93</v>
      </c>
    </row>
    <row r="25" ht="24">
      <c r="A25" s="129" t="s">
        <v>94</v>
      </c>
    </row>
    <row r="26" ht="24">
      <c r="A26" s="129" t="s">
        <v>91</v>
      </c>
    </row>
    <row r="27" ht="24">
      <c r="A27" s="129" t="s">
        <v>96</v>
      </c>
    </row>
    <row r="28" ht="24">
      <c r="A28" s="129" t="s">
        <v>97</v>
      </c>
    </row>
    <row r="29" ht="24">
      <c r="A29" s="129" t="s">
        <v>95</v>
      </c>
    </row>
    <row r="30" ht="24">
      <c r="A30" s="129" t="s">
        <v>98</v>
      </c>
    </row>
    <row r="31" ht="24">
      <c r="A31" s="129" t="s">
        <v>99</v>
      </c>
    </row>
    <row r="32" ht="24">
      <c r="A32" s="129" t="s">
        <v>100</v>
      </c>
    </row>
  </sheetData>
  <sheetProtection sheet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NTBシステム</dc:creator>
  <cp:keywords/>
  <dc:description/>
  <cp:lastModifiedBy>NTBシステム</cp:lastModifiedBy>
  <dcterms:created xsi:type="dcterms:W3CDTF">2022-10-06T01:12:24Z</dcterms:created>
  <dcterms:modified xsi:type="dcterms:W3CDTF">2022-10-27T06:22:52Z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